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cblack\Documents\SSB\Final NYSSB Modules and Agendas\Files for website\Module 8\Finalized docs for website\"/>
    </mc:Choice>
  </mc:AlternateContent>
  <xr:revisionPtr revIDLastSave="0" documentId="13_ncr:1_{7DEE7F64-FC97-4192-B68D-750B063BC453}" xr6:coauthVersionLast="45" xr6:coauthVersionMax="45" xr10:uidLastSave="{00000000-0000-0000-0000-000000000000}"/>
  <bookViews>
    <workbookView xWindow="-113" yWindow="-113" windowWidth="16254" windowHeight="12447" xr2:uid="{00000000-000D-0000-FFFF-FFFF00000000}"/>
  </bookViews>
  <sheets>
    <sheet name="EOY Data Form" sheetId="4" r:id="rId1"/>
    <sheet name="Errors" sheetId="5" r:id="rId2"/>
  </sheets>
  <definedNames>
    <definedName name="_xlnm.Print_Titles" localSheetId="0">'EOY Data Form'!$6:$6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21" i="4" l="1"/>
  <c r="AE21" i="4" s="1"/>
  <c r="AF21" i="4" s="1"/>
  <c r="T21" i="4"/>
  <c r="U21" i="4" s="1"/>
  <c r="V21" i="4" s="1"/>
  <c r="AD20" i="4"/>
  <c r="AE20" i="4" s="1"/>
  <c r="AF20" i="4" s="1"/>
  <c r="AH20" i="4" s="1"/>
  <c r="T20" i="4"/>
  <c r="U20" i="4" s="1"/>
  <c r="V20" i="4" s="1"/>
  <c r="AD19" i="4"/>
  <c r="AE19" i="4" s="1"/>
  <c r="AF19" i="4" s="1"/>
  <c r="T19" i="4"/>
  <c r="U19" i="4" s="1"/>
  <c r="V19" i="4" s="1"/>
  <c r="AE18" i="4"/>
  <c r="AF18" i="4" s="1"/>
  <c r="AD18" i="4"/>
  <c r="T18" i="4"/>
  <c r="U18" i="4" s="1"/>
  <c r="V18" i="4" s="1"/>
  <c r="AE17" i="4"/>
  <c r="AF17" i="4" s="1"/>
  <c r="AD17" i="4"/>
  <c r="T17" i="4"/>
  <c r="U17" i="4" s="1"/>
  <c r="V17" i="4" s="1"/>
  <c r="AE16" i="4"/>
  <c r="AF16" i="4" s="1"/>
  <c r="AD16" i="4"/>
  <c r="T16" i="4"/>
  <c r="U16" i="4" s="1"/>
  <c r="V16" i="4" s="1"/>
  <c r="AD15" i="4"/>
  <c r="AE15" i="4" s="1"/>
  <c r="AF15" i="4" s="1"/>
  <c r="U15" i="4"/>
  <c r="V15" i="4" s="1"/>
  <c r="T15" i="4"/>
  <c r="AD14" i="4"/>
  <c r="AE14" i="4" s="1"/>
  <c r="AF14" i="4" s="1"/>
  <c r="U14" i="4"/>
  <c r="V14" i="4" s="1"/>
  <c r="T14" i="4"/>
  <c r="AD13" i="4"/>
  <c r="AE13" i="4" s="1"/>
  <c r="AF13" i="4" s="1"/>
  <c r="T13" i="4"/>
  <c r="U13" i="4" s="1"/>
  <c r="V13" i="4" s="1"/>
  <c r="AD12" i="4"/>
  <c r="AE12" i="4" s="1"/>
  <c r="AF12" i="4" s="1"/>
  <c r="AH12" i="4" s="1"/>
  <c r="T12" i="4"/>
  <c r="U12" i="4" s="1"/>
  <c r="V12" i="4" s="1"/>
  <c r="AD11" i="4"/>
  <c r="AE11" i="4" s="1"/>
  <c r="AF11" i="4" s="1"/>
  <c r="U11" i="4"/>
  <c r="V11" i="4" s="1"/>
  <c r="T11" i="4"/>
  <c r="AD10" i="4"/>
  <c r="AE10" i="4" s="1"/>
  <c r="AF10" i="4" s="1"/>
  <c r="T10" i="4"/>
  <c r="U10" i="4" s="1"/>
  <c r="V10" i="4" s="1"/>
  <c r="AD9" i="4"/>
  <c r="AE9" i="4" s="1"/>
  <c r="AF9" i="4" s="1"/>
  <c r="T9" i="4"/>
  <c r="U9" i="4" s="1"/>
  <c r="V9" i="4" s="1"/>
  <c r="AD8" i="4"/>
  <c r="AE8" i="4" s="1"/>
  <c r="AF8" i="4" s="1"/>
  <c r="T8" i="4"/>
  <c r="U8" i="4" s="1"/>
  <c r="V8" i="4" s="1"/>
  <c r="AD7" i="4"/>
  <c r="AE7" i="4" s="1"/>
  <c r="AF7" i="4" s="1"/>
  <c r="T7" i="4"/>
  <c r="U7" i="4" s="1"/>
  <c r="V7" i="4" s="1"/>
  <c r="AH8" i="4" l="1"/>
  <c r="AH14" i="4"/>
  <c r="AH7" i="4"/>
  <c r="AH18" i="4"/>
  <c r="AH10" i="4"/>
  <c r="AH19" i="4"/>
  <c r="AH11" i="4"/>
  <c r="AH15" i="4"/>
  <c r="AH13" i="4"/>
  <c r="AH17" i="4"/>
  <c r="AH21" i="4"/>
  <c r="AH9" i="4"/>
  <c r="AH16" i="4"/>
  <c r="F24" i="4" l="1"/>
  <c r="T27" i="4"/>
  <c r="T26" i="4"/>
  <c r="T29" i="4"/>
  <c r="T25" i="4"/>
  <c r="T24" i="4"/>
  <c r="K24" i="4"/>
  <c r="K25" i="4"/>
  <c r="K26" i="4"/>
  <c r="T28" i="4"/>
  <c r="B6" i="5" l="1"/>
  <c r="B20" i="5"/>
  <c r="B19" i="5"/>
  <c r="B18" i="5"/>
  <c r="B27" i="5"/>
  <c r="B26" i="5"/>
  <c r="B25" i="5"/>
  <c r="B24" i="5"/>
  <c r="B23" i="5"/>
  <c r="B22" i="5"/>
  <c r="BA21" i="4" l="1"/>
  <c r="BB21" i="4" s="1"/>
  <c r="BA20" i="4"/>
  <c r="BB20" i="4" s="1"/>
  <c r="BA19" i="4"/>
  <c r="BB19" i="4" s="1"/>
  <c r="AQ21" i="4"/>
  <c r="AR21" i="4" s="1"/>
  <c r="AQ20" i="4"/>
  <c r="AR20" i="4" s="1"/>
  <c r="AQ19" i="4"/>
  <c r="AR19" i="4" s="1"/>
  <c r="AQ18" i="4"/>
  <c r="AR18" i="4" s="1"/>
  <c r="AQ17" i="4"/>
  <c r="AR17" i="4" s="1"/>
  <c r="AQ16" i="4"/>
  <c r="AR16" i="4" s="1"/>
  <c r="AQ15" i="4"/>
  <c r="AR15" i="4" s="1"/>
  <c r="AQ14" i="4"/>
  <c r="AR14" i="4" s="1"/>
  <c r="AQ13" i="4"/>
  <c r="AR13" i="4" s="1"/>
  <c r="AQ12" i="4"/>
  <c r="AR12" i="4" s="1"/>
  <c r="AQ11" i="4"/>
  <c r="AR11" i="4" s="1"/>
  <c r="AQ10" i="4"/>
  <c r="AR10" i="4" s="1"/>
  <c r="AQ9" i="4"/>
  <c r="AR9" i="4" s="1"/>
  <c r="AQ8" i="4"/>
  <c r="AR8" i="4" s="1"/>
  <c r="AQ7" i="4"/>
  <c r="AR7" i="4" s="1"/>
  <c r="BA18" i="4" l="1"/>
  <c r="BA17" i="4"/>
  <c r="BA16" i="4"/>
  <c r="BA15" i="4"/>
  <c r="BA14" i="4"/>
  <c r="BA13" i="4"/>
  <c r="BA12" i="4"/>
  <c r="BA11" i="4"/>
  <c r="BA10" i="4"/>
  <c r="BA9" i="4"/>
  <c r="BA8" i="4"/>
  <c r="BA7" i="4"/>
  <c r="B38" i="5" l="1"/>
  <c r="B37" i="5"/>
  <c r="B36" i="5"/>
  <c r="B35" i="5"/>
  <c r="B34" i="5"/>
  <c r="C37" i="5" s="1"/>
  <c r="B2" i="5"/>
  <c r="C2" i="5" s="1"/>
  <c r="A4" i="5"/>
  <c r="A3" i="5"/>
  <c r="B4" i="5"/>
  <c r="B3" i="5"/>
  <c r="C38" i="5" l="1"/>
  <c r="C35" i="5"/>
  <c r="C36" i="5"/>
  <c r="C34" i="5"/>
  <c r="C4" i="5"/>
  <c r="C3" i="5"/>
  <c r="BB18" i="4"/>
  <c r="BB17" i="4"/>
  <c r="BB16" i="4"/>
  <c r="BB15" i="4"/>
  <c r="BB14" i="4"/>
  <c r="BB13" i="4"/>
  <c r="BB12" i="4"/>
  <c r="BB11" i="4"/>
  <c r="BB10" i="4"/>
  <c r="BB9" i="4"/>
  <c r="BB8" i="4"/>
  <c r="BB7" i="4"/>
  <c r="F35" i="4" l="1"/>
  <c r="B16" i="5" s="1"/>
  <c r="C18" i="5" l="1"/>
  <c r="C22" i="5"/>
  <c r="F26" i="4" l="1"/>
  <c r="F27" i="4" l="1"/>
  <c r="B9" i="5" s="1"/>
  <c r="C9" i="5" s="1"/>
  <c r="B8" i="5"/>
  <c r="C8" i="5" s="1"/>
  <c r="F34" i="4"/>
  <c r="B15" i="5" l="1"/>
  <c r="F33" i="4"/>
  <c r="B14" i="5" s="1"/>
  <c r="C14" i="5" s="1"/>
  <c r="T35" i="4" l="1"/>
  <c r="B32" i="5" s="1"/>
  <c r="T32" i="4"/>
  <c r="B29" i="5" s="1"/>
  <c r="T33" i="4"/>
  <c r="B30" i="5" s="1"/>
  <c r="T34" i="4"/>
  <c r="B31" i="5" s="1"/>
  <c r="C29" i="5" l="1"/>
  <c r="F30" i="4"/>
  <c r="B11" i="5" s="1"/>
  <c r="F31" i="4"/>
  <c r="B12" i="5" s="1"/>
  <c r="K28" i="4"/>
  <c r="T30" i="4"/>
  <c r="C1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Candace Black</author>
  </authors>
  <commentList>
    <comment ref="J2" authorId="0" shapeId="0" xr:uid="{A7BFEA47-2660-498D-9C35-AE0230865791}">
      <text>
        <r>
          <rPr>
            <b/>
            <sz val="9"/>
            <color indexed="81"/>
            <rFont val="Tahoma"/>
            <family val="2"/>
          </rPr>
          <t>Candace Black:</t>
        </r>
        <r>
          <rPr>
            <sz val="9"/>
            <color indexed="81"/>
            <rFont val="Tahoma"/>
            <family val="2"/>
          </rPr>
          <t xml:space="preserve">
This form is for a single school.  For districts with multiple high schools, a separate End-of-Year Data form must be submitted for each school.
</t>
        </r>
      </text>
    </comment>
    <comment ref="A6" authorId="0" shapeId="0" xr:uid="{A98D9B74-B16F-45C6-ADC4-60EAC3968D48}">
      <text>
        <r>
          <rPr>
            <b/>
            <sz val="9"/>
            <color indexed="81"/>
            <rFont val="Tahoma"/>
            <family val="2"/>
          </rPr>
          <t>Candace Black:</t>
        </r>
        <r>
          <rPr>
            <sz val="9"/>
            <color indexed="81"/>
            <rFont val="Tahoma"/>
            <family val="2"/>
          </rPr>
          <t xml:space="preserve">
A column with students' first names is provided in this form for your convenience.  Please DELETE this column prior to submission so that student names are NOT transmitted to the state.
</t>
        </r>
      </text>
    </comment>
    <comment ref="B6" authorId="0" shapeId="0" xr:uid="{3B6411A8-DAC3-4901-B935-DF56BC650716}">
      <text>
        <r>
          <rPr>
            <b/>
            <sz val="9"/>
            <color indexed="81"/>
            <rFont val="Tahoma"/>
            <family val="2"/>
          </rPr>
          <t>Candace Black:</t>
        </r>
        <r>
          <rPr>
            <sz val="9"/>
            <color indexed="81"/>
            <rFont val="Tahoma"/>
            <family val="2"/>
          </rPr>
          <t xml:space="preserve">
A column with students' last names is provided in this form for your convenience.  Please DELETE this column prior to submission so that student names are NOT transmitted to the state.
</t>
        </r>
      </text>
    </comment>
    <comment ref="C6" authorId="0" shapeId="0" xr:uid="{6D184912-E72C-4A6E-93A8-5E82339FD227}">
      <text>
        <r>
          <rPr>
            <b/>
            <sz val="9"/>
            <color indexed="81"/>
            <rFont val="Tahoma"/>
            <family val="2"/>
          </rPr>
          <t>Candace Black:</t>
        </r>
        <r>
          <rPr>
            <sz val="9"/>
            <color indexed="81"/>
            <rFont val="Tahoma"/>
            <family val="2"/>
          </rPr>
          <t xml:space="preserve">
A column in which internal student ID numbers (or other identifiers) can be entered is provided in this form for your convenience.  Please DELETE this column prior to submission so that these identifiers are NOT transmitted to the state.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Candace Black</author>
  </authors>
  <commentList>
    <comment ref="A2" authorId="0" shapeId="0" xr:uid="{7EE6F8F5-9516-4F28-81D0-78A095CE58FB}">
      <text>
        <r>
          <rPr>
            <b/>
            <sz val="9"/>
            <color indexed="81"/>
            <rFont val="Tahoma"/>
            <family val="2"/>
          </rPr>
          <t>Candace Black:</t>
        </r>
        <r>
          <rPr>
            <sz val="9"/>
            <color indexed="81"/>
            <rFont val="Tahoma"/>
            <family val="2"/>
          </rPr>
          <t xml:space="preserve">
Please enter the district, archdiocese, or independent school grouping name.</t>
        </r>
      </text>
    </comment>
  </commentList>
</comments>
</file>

<file path=xl/sharedStrings.xml><?xml version="1.0" encoding="utf-8"?>
<sst xmlns="http://schemas.openxmlformats.org/spreadsheetml/2006/main" count="152" uniqueCount="84">
  <si>
    <t xml:space="preserve"> </t>
  </si>
  <si>
    <t>English Criteria Met?</t>
  </si>
  <si>
    <t>World Lang Criteria Met?</t>
  </si>
  <si>
    <t>English points earned</t>
  </si>
  <si>
    <t>World Language points earned</t>
  </si>
  <si>
    <t>Raw points - English</t>
  </si>
  <si>
    <t>Raw points - World Language</t>
  </si>
  <si>
    <t>Seal of Biliteracy criteria met?</t>
  </si>
  <si>
    <t>Gender</t>
  </si>
  <si>
    <t>American Indian or Alaska Native</t>
  </si>
  <si>
    <t>Non-Binary</t>
  </si>
  <si>
    <t>Black or African American</t>
  </si>
  <si>
    <t>Multiracial</t>
  </si>
  <si>
    <t>White</t>
  </si>
  <si>
    <t>NYSSIS ID Number</t>
  </si>
  <si>
    <t>Student is a graduating senior</t>
  </si>
  <si>
    <t>Student ≤ 21 years</t>
  </si>
  <si>
    <t>Title</t>
  </si>
  <si>
    <t xml:space="preserve">Email </t>
  </si>
  <si>
    <t>Date</t>
  </si>
  <si>
    <t>1C - 11th-12th grade ELA course ≥ 85%</t>
  </si>
  <si>
    <t>1D - AP English Language Exam ≥ 3</t>
  </si>
  <si>
    <t>1D - AP English Literature Exam ≥ 3</t>
  </si>
  <si>
    <t>1E - Culminating Project  ≥ Intermediate High</t>
  </si>
  <si>
    <t>2A - Checkpoint C course ≥ 85%</t>
  </si>
  <si>
    <t>2B - Transcript from outside US</t>
  </si>
  <si>
    <t>2C - Home Language Arts course ≥ 85%</t>
  </si>
  <si>
    <t>2E - Culminating Project ≥ Intermediate High</t>
  </si>
  <si>
    <t>Criteria Met or Anticipated?</t>
  </si>
  <si>
    <t>Student First Name</t>
  </si>
  <si>
    <t>Student Last Name</t>
  </si>
  <si>
    <t>School BEDS Code</t>
  </si>
  <si>
    <t>By entering your name below, you are signing this form electronically and attesting to the accuracy of the data submitted and that you have notified the Superintendent/Chief Academic Officer of the submission of this form.  You agree that your electronic signature is the legal equivalent of your manual signature on this form.</t>
  </si>
  <si>
    <t>First name</t>
  </si>
  <si>
    <t>Last name</t>
  </si>
  <si>
    <t>Total Seal Candidates</t>
  </si>
  <si>
    <t>Females</t>
  </si>
  <si>
    <t>Males</t>
  </si>
  <si>
    <t>Former/Ever ELLs</t>
  </si>
  <si>
    <t>Already met criteria</t>
  </si>
  <si>
    <t>Earned NYSSB 1 Language</t>
  </si>
  <si>
    <t>Earned NYSSB in 2 languages</t>
  </si>
  <si>
    <t>Earned NYSSB in 3 languages</t>
  </si>
  <si>
    <t>Electronic Signature of Building Administrator Designee</t>
  </si>
  <si>
    <t>Students &gt;21 years of age</t>
  </si>
  <si>
    <t>Asian, Native Hawaiian, or Other Pacific Islander</t>
  </si>
  <si>
    <t>Seal of Biliteracy Criteria Met = Yes</t>
  </si>
  <si>
    <t>Seal of Biliteracy Criteria Met = No</t>
  </si>
  <si>
    <t>Anticipated to met criteria by 7/15</t>
  </si>
  <si>
    <t>Never ELLs with a Home Language of English</t>
  </si>
  <si>
    <t>Never ELLs with a Home Language other than English</t>
  </si>
  <si>
    <t xml:space="preserve"> ELLs</t>
  </si>
  <si>
    <t>Optional - Internal student ID number, OSIS number for NYC DOE schools</t>
  </si>
  <si>
    <t>District Name</t>
  </si>
  <si>
    <t>School Name</t>
  </si>
  <si>
    <t>3rd World Language (other than English) for Seal</t>
  </si>
  <si>
    <t>Raw points - 2nd World Language</t>
  </si>
  <si>
    <t>2nd World Lang Criteria Met?</t>
  </si>
  <si>
    <t>Raw points - 3rd World Language</t>
  </si>
  <si>
    <t>3rd World Lang Criteria Met?</t>
  </si>
  <si>
    <t>These columns are being provided for the convenience of the person filling out this form.  Because they may contain "Personally Identifiable Information", please DELETE these columns before submitting the form to OBEWL.</t>
  </si>
  <si>
    <t>NYS Seal of Biliteracy End-of-Year Data Form 2020-21</t>
  </si>
  <si>
    <t>Race</t>
  </si>
  <si>
    <t>Ethnicity - Hispanic</t>
  </si>
  <si>
    <t>ETHNICITY:  Hispanic, Latino, or of Spanish Origin</t>
  </si>
  <si>
    <t>Field</t>
  </si>
  <si>
    <t>Error code</t>
  </si>
  <si>
    <t>Calculation</t>
  </si>
  <si>
    <t>ELL Status of Student</t>
  </si>
  <si>
    <t>2D - Approved Checkpoint C Assessment 1</t>
  </si>
  <si>
    <t>2D - Approved Checkpoint C Assessment 2</t>
  </si>
  <si>
    <t>Criteria for English Proficiency 
(Use menus to select all that apply.)</t>
  </si>
  <si>
    <t>1B - NYSESLAT ≥ 290 (ELLs only)</t>
  </si>
  <si>
    <t>1A - 2 Regents Exams  ≥ 75% (ELLs only)</t>
  </si>
  <si>
    <t>1A - ELA Regents ≥ 80%</t>
  </si>
  <si>
    <t>1D - TOEFL ≥ 80 on TOEFL (ELLs only)</t>
  </si>
  <si>
    <t>Criteria for World Language Proficiency
(Use menus to select all that apply.)</t>
  </si>
  <si>
    <t>Primary World Language (other than English)</t>
  </si>
  <si>
    <t>2nd World Language (other than English)</t>
  </si>
  <si>
    <t>For candidates earning the Seal in 2 languages in addition to English, fill out this section.  (Use menus to select all that apply.)</t>
  </si>
  <si>
    <t>Hispanic or Latino or of Spanish Origin</t>
  </si>
  <si>
    <t>NYSSB End-of-Year Data Form (last revised 5/24/21)</t>
  </si>
  <si>
    <t>Y</t>
  </si>
  <si>
    <t>Criteria already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</si>
</sst>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9"/>
      <color indexed="81"/>
      <name val="Tahoma"/>
      <family val="2"/>
    </font>
    <font>
      <b/>
      <sz val="9"/>
      <color indexed="81"/>
      <name val="Tahoma"/>
      <family val="2"/>
    </font>
    <font>
      <sz val="11"/>
      <color rgb="FFFF000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8"/>
      <color theme="1"/>
      <name val="Calibri"/>
      <family val="2"/>
      <scheme val="minor"/>
    </font>
    <font>
      <i/>
      <sz val="11"/>
      <color theme="1"/>
      <name val="Calibri"/>
      <family val="2"/>
      <scheme val="minor"/>
    </font>
    <font>
      <b/>
      <sz val="16"/>
      <color theme="1"/>
      <name val="Calibri"/>
      <family val="2"/>
      <scheme val="minor"/>
    </font>
    <font>
      <sz val="8"/>
      <color rgb="FFFF0000"/>
      <name val="Calibri"/>
      <family val="2"/>
      <scheme val="minor"/>
    </font>
    <font>
      <sz val="11"/>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13">
    <xf numFmtId="0" fontId="0" fillId="0" borderId="0" xfId="0"/>
    <xf numFmtId="0" fontId="0" fillId="0" borderId="0" xfId="0" applyFont="1" applyAlignment="1" applyProtection="1">
      <alignment horizontal="left"/>
      <protection locked="0"/>
    </xf>
    <xf numFmtId="0" fontId="0" fillId="0" borderId="0" xfId="0" applyFont="1" applyAlignment="1" applyProtection="1">
      <alignment horizontal="center"/>
      <protection locked="0"/>
    </xf>
    <xf numFmtId="0" fontId="0" fillId="0" borderId="0" xfId="0" applyFont="1" applyProtection="1">
      <protection locked="0"/>
    </xf>
    <xf numFmtId="0" fontId="0" fillId="0" borderId="0" xfId="0" applyFont="1" applyFill="1" applyBorder="1" applyProtection="1">
      <protection locked="0"/>
    </xf>
    <xf numFmtId="0" fontId="0" fillId="0" borderId="0" xfId="0" applyFont="1" applyFill="1" applyBorder="1" applyAlignment="1" applyProtection="1">
      <alignment horizontal="center" wrapText="1"/>
      <protection locked="0"/>
    </xf>
    <xf numFmtId="0" fontId="0" fillId="4" borderId="2" xfId="0" quotePrefix="1" applyFont="1" applyFill="1" applyBorder="1" applyAlignment="1" applyProtection="1">
      <alignment horizontal="center"/>
      <protection locked="0"/>
    </xf>
    <xf numFmtId="0" fontId="0" fillId="2" borderId="2" xfId="0" applyFont="1" applyFill="1" applyBorder="1" applyAlignment="1" applyProtection="1">
      <alignment horizontal="center" wrapText="1"/>
      <protection locked="0"/>
    </xf>
    <xf numFmtId="0" fontId="0" fillId="6" borderId="2" xfId="0" applyFont="1" applyFill="1" applyBorder="1" applyAlignment="1" applyProtection="1">
      <alignment horizontal="center" wrapText="1"/>
    </xf>
    <xf numFmtId="0" fontId="0" fillId="5" borderId="2" xfId="0" applyFont="1" applyFill="1" applyBorder="1" applyProtection="1">
      <protection locked="0"/>
    </xf>
    <xf numFmtId="0" fontId="0" fillId="6" borderId="1" xfId="0" applyFont="1" applyFill="1" applyBorder="1" applyAlignment="1" applyProtection="1">
      <alignment horizontal="center" wrapText="1"/>
    </xf>
    <xf numFmtId="0" fontId="0" fillId="0" borderId="0" xfId="0" applyFont="1" applyFill="1" applyBorder="1" applyAlignment="1" applyProtection="1">
      <alignment horizontal="center" wrapText="1"/>
    </xf>
    <xf numFmtId="0" fontId="0" fillId="2" borderId="1" xfId="0" applyFont="1" applyFill="1" applyBorder="1" applyAlignment="1" applyProtection="1">
      <alignment horizontal="center" wrapText="1"/>
      <protection locked="0"/>
    </xf>
    <xf numFmtId="0" fontId="0" fillId="5" borderId="1" xfId="0" applyFont="1" applyFill="1" applyBorder="1" applyProtection="1">
      <protection locked="0"/>
    </xf>
    <xf numFmtId="0" fontId="0" fillId="4" borderId="1" xfId="0" applyFont="1" applyFill="1" applyBorder="1" applyAlignment="1" applyProtection="1">
      <alignment horizontal="center"/>
      <protection locked="0"/>
    </xf>
    <xf numFmtId="0" fontId="0" fillId="0" borderId="0" xfId="0" applyFont="1" applyFill="1" applyBorder="1" applyAlignment="1" applyProtection="1">
      <alignment horizontal="right"/>
      <protection locked="0"/>
    </xf>
    <xf numFmtId="0" fontId="0" fillId="0" borderId="0" xfId="0" applyFont="1" applyFill="1" applyBorder="1" applyAlignment="1" applyProtection="1">
      <alignment horizontal="center"/>
      <protection locked="0"/>
    </xf>
    <xf numFmtId="0" fontId="0" fillId="0" borderId="0" xfId="0" applyFont="1" applyFill="1" applyBorder="1" applyAlignment="1" applyProtection="1">
      <alignment horizontal="left" wrapText="1"/>
      <protection locked="0"/>
    </xf>
    <xf numFmtId="0" fontId="4" fillId="8" borderId="1" xfId="0" applyFont="1" applyFill="1" applyBorder="1" applyAlignment="1" applyProtection="1">
      <alignment horizontal="right"/>
    </xf>
    <xf numFmtId="0" fontId="0" fillId="0" borderId="0" xfId="0" applyFont="1" applyProtection="1"/>
    <xf numFmtId="0" fontId="0" fillId="0" borderId="0" xfId="0" applyFont="1" applyAlignment="1" applyProtection="1">
      <protection locked="0"/>
    </xf>
    <xf numFmtId="0" fontId="8" fillId="6" borderId="1" xfId="0" applyFont="1" applyFill="1" applyBorder="1" applyAlignment="1" applyProtection="1">
      <alignment horizontal="center"/>
    </xf>
    <xf numFmtId="0" fontId="8" fillId="6" borderId="1" xfId="0" applyFont="1" applyFill="1" applyBorder="1" applyAlignment="1" applyProtection="1">
      <alignment horizontal="center" vertical="center" wrapText="1"/>
    </xf>
    <xf numFmtId="0" fontId="7" fillId="3" borderId="2" xfId="0" applyFont="1" applyFill="1" applyBorder="1" applyAlignment="1" applyProtection="1">
      <alignment horizontal="left" wrapText="1"/>
      <protection locked="0"/>
    </xf>
    <xf numFmtId="0" fontId="7" fillId="4" borderId="2" xfId="0" quotePrefix="1" applyFont="1" applyFill="1" applyBorder="1" applyAlignment="1" applyProtection="1">
      <alignment horizontal="left"/>
      <protection locked="0"/>
    </xf>
    <xf numFmtId="0" fontId="7" fillId="4" borderId="1" xfId="0" applyFont="1" applyFill="1" applyBorder="1" applyAlignment="1" applyProtection="1">
      <alignment horizontal="left"/>
      <protection locked="0"/>
    </xf>
    <xf numFmtId="0" fontId="8" fillId="6" borderId="1" xfId="0" applyFont="1" applyFill="1" applyBorder="1" applyAlignment="1" applyProtection="1">
      <alignment horizontal="center"/>
    </xf>
    <xf numFmtId="0" fontId="0" fillId="0" borderId="0" xfId="0" applyFont="1" applyAlignment="1" applyProtection="1">
      <alignment horizontal="center"/>
      <protection locked="0"/>
    </xf>
    <xf numFmtId="0" fontId="7" fillId="9" borderId="2" xfId="0" applyFont="1" applyFill="1" applyBorder="1" applyAlignment="1" applyProtection="1">
      <alignment horizontal="left" wrapText="1"/>
      <protection locked="0"/>
    </xf>
    <xf numFmtId="0" fontId="8" fillId="6" borderId="1" xfId="0" applyFont="1" applyFill="1" applyBorder="1" applyAlignment="1" applyProtection="1">
      <alignment horizontal="right" vertical="center"/>
    </xf>
    <xf numFmtId="0" fontId="0" fillId="0" borderId="0" xfId="0" applyFont="1" applyAlignment="1" applyProtection="1">
      <alignment horizontal="right" vertical="center"/>
      <protection locked="0"/>
    </xf>
    <xf numFmtId="0" fontId="8" fillId="6" borderId="1"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0" xfId="0" applyAlignment="1">
      <alignment horizontal="right" vertical="center"/>
    </xf>
    <xf numFmtId="0" fontId="0" fillId="0" borderId="0" xfId="0" applyAlignment="1">
      <alignment vertical="center"/>
    </xf>
    <xf numFmtId="0" fontId="8" fillId="6" borderId="1" xfId="0" applyFont="1" applyFill="1" applyBorder="1" applyAlignment="1" applyProtection="1">
      <alignment horizontal="right" vertical="center"/>
    </xf>
    <xf numFmtId="0" fontId="8" fillId="6" borderId="1" xfId="0" applyFont="1" applyFill="1" applyBorder="1" applyAlignment="1" applyProtection="1">
      <alignment horizontal="right" vertical="center" wrapText="1"/>
    </xf>
    <xf numFmtId="0" fontId="4" fillId="8" borderId="1" xfId="0" applyFont="1" applyFill="1" applyBorder="1" applyAlignment="1" applyProtection="1">
      <alignment horizontal="right"/>
    </xf>
    <xf numFmtId="0" fontId="8" fillId="0" borderId="0"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ill="1" applyAlignment="1">
      <alignment vertical="center"/>
    </xf>
    <xf numFmtId="0" fontId="8" fillId="0" borderId="0" xfId="0" applyFont="1" applyFill="1" applyBorder="1" applyAlignment="1" applyProtection="1">
      <alignment horizontal="center" vertical="center" wrapText="1"/>
    </xf>
    <xf numFmtId="0" fontId="8" fillId="6" borderId="3" xfId="0" applyFont="1" applyFill="1" applyBorder="1" applyAlignment="1" applyProtection="1">
      <alignment horizontal="right" vertical="center"/>
    </xf>
    <xf numFmtId="0" fontId="4" fillId="7" borderId="1" xfId="0" applyFont="1" applyFill="1" applyBorder="1" applyAlignment="1" applyProtection="1">
      <alignment vertical="center" wrapText="1"/>
    </xf>
    <xf numFmtId="0" fontId="4" fillId="7" borderId="3" xfId="0" applyFont="1" applyFill="1" applyBorder="1" applyAlignment="1" applyProtection="1">
      <alignment vertical="center" wrapText="1"/>
    </xf>
    <xf numFmtId="0" fontId="4" fillId="7" borderId="0" xfId="0" applyFont="1" applyFill="1" applyBorder="1" applyAlignment="1" applyProtection="1">
      <alignment vertical="center" wrapText="1"/>
    </xf>
    <xf numFmtId="0" fontId="11" fillId="0" borderId="0" xfId="0" applyFont="1"/>
    <xf numFmtId="0" fontId="11" fillId="0" borderId="0" xfId="0" applyFont="1" applyAlignment="1">
      <alignment wrapText="1"/>
    </xf>
    <xf numFmtId="0" fontId="5" fillId="2" borderId="1" xfId="0" applyFont="1" applyFill="1" applyBorder="1" applyAlignment="1" applyProtection="1">
      <alignment horizontal="left" textRotation="45" wrapText="1"/>
    </xf>
    <xf numFmtId="0" fontId="5" fillId="2" borderId="2" xfId="0" applyFont="1" applyFill="1" applyBorder="1" applyAlignment="1" applyProtection="1">
      <alignment horizontal="left" textRotation="45" wrapText="1"/>
    </xf>
    <xf numFmtId="0" fontId="3" fillId="0" borderId="0" xfId="0" applyFont="1" applyAlignment="1" applyProtection="1">
      <alignment horizontal="left" textRotation="45" wrapText="1"/>
      <protection locked="0"/>
    </xf>
    <xf numFmtId="0" fontId="0" fillId="8" borderId="1" xfId="0" applyFont="1" applyFill="1" applyBorder="1" applyAlignment="1" applyProtection="1">
      <alignment horizontal="center"/>
      <protection locked="0"/>
    </xf>
    <xf numFmtId="0" fontId="8" fillId="0" borderId="0" xfId="0" applyFont="1" applyFill="1" applyBorder="1" applyAlignment="1" applyProtection="1">
      <alignment horizontal="right" vertical="center"/>
    </xf>
    <xf numFmtId="0" fontId="0" fillId="4" borderId="1" xfId="0" applyFont="1" applyFill="1" applyBorder="1" applyAlignment="1" applyProtection="1">
      <alignment horizontal="left" textRotation="45" wrapText="1"/>
    </xf>
    <xf numFmtId="0" fontId="0" fillId="3" borderId="1" xfId="0" applyFont="1" applyFill="1" applyBorder="1" applyAlignment="1" applyProtection="1">
      <alignment horizontal="left" textRotation="45" wrapText="1"/>
    </xf>
    <xf numFmtId="0" fontId="0" fillId="9" borderId="1" xfId="0" applyFont="1" applyFill="1" applyBorder="1" applyAlignment="1" applyProtection="1">
      <alignment horizontal="left" textRotation="45" wrapText="1"/>
    </xf>
    <xf numFmtId="0" fontId="5" fillId="6" borderId="1" xfId="0" applyFont="1" applyFill="1" applyBorder="1" applyAlignment="1" applyProtection="1">
      <alignment horizontal="left" textRotation="45" wrapText="1"/>
    </xf>
    <xf numFmtId="0" fontId="0" fillId="5" borderId="1" xfId="0" applyFont="1" applyFill="1" applyBorder="1" applyAlignment="1" applyProtection="1">
      <alignment horizontal="left" textRotation="45" wrapText="1"/>
    </xf>
    <xf numFmtId="0" fontId="5" fillId="6" borderId="2" xfId="0" applyFont="1" applyFill="1" applyBorder="1" applyAlignment="1" applyProtection="1">
      <alignment horizontal="left" textRotation="45" wrapText="1"/>
    </xf>
    <xf numFmtId="0" fontId="0" fillId="6" borderId="2" xfId="0" applyFont="1" applyFill="1" applyBorder="1" applyAlignment="1" applyProtection="1">
      <alignment horizontal="left" textRotation="45" wrapText="1"/>
    </xf>
    <xf numFmtId="0" fontId="0" fillId="0" borderId="0" xfId="0" applyFont="1" applyFill="1" applyBorder="1" applyAlignment="1" applyProtection="1">
      <alignment horizontal="left" textRotation="45" wrapText="1"/>
    </xf>
    <xf numFmtId="0" fontId="0" fillId="0" borderId="0" xfId="0" applyFont="1" applyAlignment="1" applyProtection="1">
      <alignment horizontal="left" textRotation="45" wrapText="1"/>
    </xf>
    <xf numFmtId="0" fontId="0" fillId="0" borderId="0" xfId="0" applyAlignment="1" applyProtection="1">
      <alignment horizontal="left" textRotation="45"/>
    </xf>
    <xf numFmtId="0" fontId="0" fillId="5" borderId="2" xfId="0" applyFont="1" applyFill="1" applyBorder="1" applyAlignment="1" applyProtection="1">
      <alignment horizontal="left" textRotation="45" wrapText="1"/>
    </xf>
    <xf numFmtId="0" fontId="8" fillId="6" borderId="3" xfId="0" applyFont="1" applyFill="1" applyBorder="1" applyAlignment="1" applyProtection="1">
      <alignment horizontal="right" vertical="center"/>
    </xf>
    <xf numFmtId="0" fontId="8" fillId="6" borderId="3"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wrapText="1"/>
    </xf>
    <xf numFmtId="0" fontId="8" fillId="6" borderId="4" xfId="0" applyFont="1" applyFill="1" applyBorder="1" applyAlignment="1" applyProtection="1">
      <alignment horizontal="center" vertical="center" wrapText="1"/>
    </xf>
    <xf numFmtId="0" fontId="8" fillId="6" borderId="1" xfId="0" applyFont="1" applyFill="1" applyBorder="1" applyAlignment="1" applyProtection="1">
      <alignment horizontal="right" vertical="center"/>
    </xf>
    <xf numFmtId="0" fontId="4" fillId="7" borderId="3"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0" fillId="7" borderId="1" xfId="0" applyFont="1" applyFill="1" applyBorder="1" applyAlignment="1" applyProtection="1">
      <alignment horizontal="left" vertical="center" wrapText="1"/>
    </xf>
    <xf numFmtId="0" fontId="4" fillId="7" borderId="5"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right" vertical="center" wrapText="1"/>
    </xf>
    <xf numFmtId="0" fontId="8" fillId="6" borderId="3" xfId="0" applyFont="1" applyFill="1" applyBorder="1" applyAlignment="1" applyProtection="1">
      <alignment horizontal="right" vertical="center"/>
    </xf>
    <xf numFmtId="0" fontId="8" fillId="6" borderId="5" xfId="0" applyFont="1" applyFill="1" applyBorder="1" applyAlignment="1" applyProtection="1">
      <alignment horizontal="right" vertical="center"/>
    </xf>
    <xf numFmtId="0" fontId="8" fillId="6" borderId="4" xfId="0" applyFont="1" applyFill="1" applyBorder="1" applyAlignment="1" applyProtection="1">
      <alignment horizontal="right" vertical="center"/>
    </xf>
    <xf numFmtId="0" fontId="10" fillId="0" borderId="0" xfId="0" applyFont="1" applyAlignment="1" applyProtection="1">
      <alignment horizontal="center" wrapText="1"/>
      <protection locked="0"/>
    </xf>
    <xf numFmtId="0" fontId="10" fillId="0" borderId="6" xfId="0" applyFont="1" applyBorder="1" applyAlignment="1" applyProtection="1">
      <alignment horizontal="center" wrapText="1"/>
      <protection locked="0"/>
    </xf>
    <xf numFmtId="1" fontId="0" fillId="8" borderId="1" xfId="0" applyNumberFormat="1" applyFont="1" applyFill="1" applyBorder="1" applyAlignment="1" applyProtection="1">
      <alignment horizontal="center"/>
      <protection locked="0"/>
    </xf>
    <xf numFmtId="0" fontId="9" fillId="8" borderId="1" xfId="0" applyFont="1" applyFill="1" applyBorder="1" applyAlignment="1" applyProtection="1">
      <alignment horizontal="center" vertical="center" wrapText="1"/>
    </xf>
    <xf numFmtId="0" fontId="4" fillId="7" borderId="1" xfId="0" applyFont="1" applyFill="1" applyBorder="1" applyAlignment="1" applyProtection="1">
      <alignment horizontal="right" vertical="center" wrapText="1"/>
    </xf>
    <xf numFmtId="0" fontId="0" fillId="8" borderId="1" xfId="0" applyFont="1" applyFill="1" applyBorder="1" applyAlignment="1" applyProtection="1">
      <alignment horizontal="left"/>
      <protection locked="0"/>
    </xf>
    <xf numFmtId="0" fontId="4" fillId="7" borderId="3" xfId="0" applyFont="1" applyFill="1" applyBorder="1" applyAlignment="1" applyProtection="1">
      <alignment horizontal="left" vertical="center" wrapText="1"/>
      <protection locked="0"/>
    </xf>
    <xf numFmtId="0" fontId="4" fillId="7" borderId="5" xfId="0" applyFont="1" applyFill="1" applyBorder="1" applyAlignment="1" applyProtection="1">
      <alignment horizontal="left" vertical="center" wrapText="1"/>
      <protection locked="0"/>
    </xf>
    <xf numFmtId="0" fontId="4" fillId="7" borderId="4" xfId="0" applyFont="1" applyFill="1" applyBorder="1" applyAlignment="1" applyProtection="1">
      <alignment horizontal="left" vertical="center" wrapText="1"/>
      <protection locked="0"/>
    </xf>
    <xf numFmtId="0" fontId="4" fillId="7" borderId="1" xfId="0" applyFont="1" applyFill="1" applyBorder="1" applyAlignment="1" applyProtection="1">
      <alignment horizontal="left" vertical="center" wrapText="1"/>
      <protection locked="0"/>
    </xf>
    <xf numFmtId="0" fontId="6" fillId="7" borderId="1" xfId="0" applyFont="1" applyFill="1" applyBorder="1" applyAlignment="1" applyProtection="1">
      <alignment horizontal="center" vertical="center" wrapText="1"/>
    </xf>
    <xf numFmtId="0" fontId="4" fillId="7" borderId="3" xfId="0" applyFont="1" applyFill="1" applyBorder="1" applyAlignment="1" applyProtection="1">
      <alignment horizontal="right" vertical="center" wrapText="1"/>
    </xf>
    <xf numFmtId="0" fontId="4" fillId="7" borderId="4" xfId="0" applyFont="1" applyFill="1" applyBorder="1" applyAlignment="1" applyProtection="1">
      <alignment horizontal="right" vertical="center" wrapText="1"/>
    </xf>
    <xf numFmtId="0" fontId="4" fillId="2" borderId="10" xfId="0" applyFont="1" applyFill="1" applyBorder="1" applyAlignment="1" applyProtection="1">
      <alignment horizontal="center" vertical="top" wrapText="1"/>
    </xf>
    <xf numFmtId="0" fontId="4" fillId="2" borderId="11" xfId="0" applyFont="1" applyFill="1" applyBorder="1" applyAlignment="1" applyProtection="1">
      <alignment horizontal="center" vertical="top" wrapText="1"/>
    </xf>
    <xf numFmtId="0" fontId="4" fillId="2" borderId="12" xfId="0" applyFont="1" applyFill="1" applyBorder="1" applyAlignment="1" applyProtection="1">
      <alignment horizontal="center" vertical="top" wrapText="1"/>
    </xf>
    <xf numFmtId="0" fontId="4" fillId="2" borderId="8" xfId="0" applyFont="1" applyFill="1" applyBorder="1" applyAlignment="1" applyProtection="1">
      <alignment horizontal="center" vertical="top" wrapText="1"/>
    </xf>
    <xf numFmtId="0" fontId="4" fillId="2" borderId="9" xfId="0" applyFont="1" applyFill="1" applyBorder="1" applyAlignment="1" applyProtection="1">
      <alignment horizontal="center" vertical="top" wrapText="1"/>
    </xf>
    <xf numFmtId="0" fontId="4" fillId="2" borderId="13" xfId="0" applyFont="1" applyFill="1" applyBorder="1" applyAlignment="1" applyProtection="1">
      <alignment horizontal="center" vertical="top" wrapText="1"/>
    </xf>
    <xf numFmtId="0" fontId="8" fillId="6" borderId="3" xfId="0" applyFont="1" applyFill="1" applyBorder="1" applyAlignment="1" applyProtection="1">
      <alignment horizontal="right" vertical="center" wrapText="1"/>
    </xf>
    <xf numFmtId="0" fontId="8" fillId="6" borderId="5" xfId="0" applyFont="1" applyFill="1" applyBorder="1" applyAlignment="1" applyProtection="1">
      <alignment horizontal="right" vertical="center" wrapText="1"/>
    </xf>
    <xf numFmtId="0" fontId="8" fillId="6" borderId="4" xfId="0" applyFont="1" applyFill="1" applyBorder="1" applyAlignment="1" applyProtection="1">
      <alignment horizontal="right" vertical="center" wrapText="1"/>
    </xf>
    <xf numFmtId="0" fontId="4" fillId="2" borderId="10"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8" borderId="3" xfId="0" applyFont="1" applyFill="1" applyBorder="1" applyAlignment="1" applyProtection="1">
      <alignment horizontal="center"/>
    </xf>
    <xf numFmtId="0" fontId="4" fillId="8" borderId="5" xfId="0" applyFont="1" applyFill="1" applyBorder="1" applyAlignment="1" applyProtection="1">
      <alignment horizontal="center"/>
    </xf>
    <xf numFmtId="0" fontId="4" fillId="8" borderId="4" xfId="0" applyFont="1" applyFill="1" applyBorder="1" applyAlignment="1" applyProtection="1">
      <alignment horizontal="center"/>
    </xf>
    <xf numFmtId="0" fontId="4" fillId="8" borderId="3" xfId="0" applyFont="1" applyFill="1" applyBorder="1" applyAlignment="1" applyProtection="1">
      <alignment horizontal="right"/>
    </xf>
    <xf numFmtId="0" fontId="4" fillId="8" borderId="5" xfId="0" applyFont="1" applyFill="1" applyBorder="1" applyAlignment="1" applyProtection="1">
      <alignment horizontal="right"/>
    </xf>
    <xf numFmtId="0" fontId="4" fillId="8" borderId="4" xfId="0" applyFont="1" applyFill="1" applyBorder="1" applyAlignment="1" applyProtection="1">
      <alignment horizontal="right"/>
    </xf>
    <xf numFmtId="0" fontId="11" fillId="0" borderId="7" xfId="0" applyFont="1" applyBorder="1" applyAlignment="1">
      <alignment horizontal="left" vertical="center"/>
    </xf>
    <xf numFmtId="0" fontId="11" fillId="0" borderId="7" xfId="0" applyFont="1" applyBorder="1" applyAlignment="1">
      <alignment horizontal="left" vertical="center"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A9382-9A12-4C36-B68F-0A7AB93EB0F3}">
  <sheetPr>
    <tabColor rgb="FF0070C0"/>
    <pageSetUpPr fitToPage="1"/>
  </sheetPr>
  <dimension ref="A1:BE48"/>
  <sheetViews>
    <sheetView tabSelected="1" topLeftCell="C1" zoomScale="74" zoomScaleNormal="75" workbookViewId="0">
      <pane ySplit="6" topLeftCell="A7" activePane="bottomLeft" state="frozen"/>
      <selection pane="bottomLeft" activeCell="K8" sqref="K8:K21"/>
    </sheetView>
  </sheetViews>
  <sheetFormatPr defaultColWidth="9.33203125" defaultRowHeight="15.05" x14ac:dyDescent="0.3"/>
  <cols>
    <col min="1" max="3" width="10.5546875" style="3" customWidth="1"/>
    <col min="4" max="4" width="21.109375" style="3" customWidth="1"/>
    <col min="5" max="5" width="10.5546875" style="2" customWidth="1"/>
    <col min="6" max="6" width="30.109375" style="2" customWidth="1"/>
    <col min="7" max="7" width="4.6640625" style="27" customWidth="1"/>
    <col min="8" max="9" width="4.6640625" style="2" customWidth="1"/>
    <col min="10" max="10" width="31.33203125" style="1" customWidth="1"/>
    <col min="11" max="11" width="16" style="1" customWidth="1"/>
    <col min="12" max="12" width="5.44140625" style="3" customWidth="1"/>
    <col min="13" max="13" width="6.6640625" style="3" customWidth="1"/>
    <col min="14" max="14" width="5.44140625" style="3" customWidth="1"/>
    <col min="15" max="15" width="6.77734375" style="3" customWidth="1"/>
    <col min="16" max="16" width="7.6640625" style="3" customWidth="1"/>
    <col min="17" max="17" width="7.109375" style="3" customWidth="1"/>
    <col min="18" max="18" width="7" style="3" customWidth="1"/>
    <col min="19" max="19" width="6.77734375" style="3" customWidth="1"/>
    <col min="20" max="21" width="5.5546875" style="3" customWidth="1"/>
    <col min="22" max="22" width="7.21875" style="3" hidden="1" customWidth="1"/>
    <col min="23" max="23" width="10.6640625" style="3" customWidth="1"/>
    <col min="24" max="25" width="5.21875" style="3" customWidth="1"/>
    <col min="26" max="26" width="6.109375" style="3" customWidth="1"/>
    <col min="27" max="28" width="23.21875" style="3" customWidth="1"/>
    <col min="29" max="29" width="6.77734375" style="3" customWidth="1"/>
    <col min="30" max="31" width="6.44140625" style="3" customWidth="1"/>
    <col min="32" max="32" width="5.21875" style="3" hidden="1" customWidth="1"/>
    <col min="33" max="33" width="1.6640625" style="4" customWidth="1"/>
    <col min="34" max="34" width="6.109375" style="3" customWidth="1"/>
    <col min="35" max="35" width="1.6640625" style="3" customWidth="1"/>
    <col min="36" max="36" width="11.6640625" style="3" customWidth="1"/>
    <col min="37" max="38" width="5.21875" style="3" customWidth="1"/>
    <col min="39" max="39" width="7.77734375" style="3" customWidth="1"/>
    <col min="40" max="41" width="23.21875" style="3" customWidth="1"/>
    <col min="42" max="43" width="6.77734375" style="3" customWidth="1"/>
    <col min="44" max="44" width="6.44140625" style="3" customWidth="1"/>
    <col min="45" max="45" width="1.44140625" customWidth="1"/>
    <col min="46" max="46" width="11.6640625" style="3" customWidth="1"/>
    <col min="47" max="48" width="5.21875" style="3" customWidth="1"/>
    <col min="49" max="49" width="7.109375" style="3" customWidth="1"/>
    <col min="50" max="51" width="23.21875" style="3" customWidth="1"/>
    <col min="52" max="52" width="6.77734375" style="3" customWidth="1"/>
    <col min="53" max="54" width="7.6640625" style="3" customWidth="1"/>
    <col min="55" max="16384" width="9.33203125" style="3"/>
  </cols>
  <sheetData>
    <row r="1" spans="1:57" ht="18.8" customHeight="1" x14ac:dyDescent="0.3">
      <c r="A1" s="77" t="s">
        <v>60</v>
      </c>
      <c r="B1" s="77"/>
      <c r="C1" s="78"/>
      <c r="D1" s="80" t="s">
        <v>61</v>
      </c>
      <c r="E1" s="80"/>
      <c r="F1" s="80"/>
      <c r="G1" s="80"/>
      <c r="H1" s="80"/>
      <c r="I1" s="80"/>
      <c r="J1" s="80"/>
      <c r="K1" s="80"/>
      <c r="L1" s="80"/>
      <c r="M1" s="80"/>
      <c r="N1" s="80"/>
      <c r="O1" s="80"/>
      <c r="P1" s="80"/>
      <c r="Q1" s="80"/>
      <c r="R1" s="8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c r="AY1"/>
      <c r="AZ1"/>
      <c r="BA1"/>
      <c r="BB1"/>
      <c r="BC1"/>
      <c r="BD1"/>
      <c r="BE1"/>
    </row>
    <row r="2" spans="1:57" ht="18.8" customHeight="1" x14ac:dyDescent="0.3">
      <c r="A2" s="77"/>
      <c r="B2" s="77"/>
      <c r="C2" s="78"/>
      <c r="D2" s="18" t="s">
        <v>53</v>
      </c>
      <c r="E2" s="82"/>
      <c r="F2" s="82"/>
      <c r="G2" s="105" t="s">
        <v>54</v>
      </c>
      <c r="H2" s="106"/>
      <c r="I2" s="107"/>
      <c r="J2" s="51"/>
      <c r="K2" s="108" t="s">
        <v>31</v>
      </c>
      <c r="L2" s="109"/>
      <c r="M2" s="109"/>
      <c r="N2" s="110"/>
      <c r="O2" s="79"/>
      <c r="P2" s="79"/>
      <c r="Q2" s="79"/>
      <c r="R2" s="79"/>
      <c r="X2" s="20"/>
      <c r="Y2" s="20"/>
      <c r="Z2" s="20"/>
      <c r="AB2" s="20"/>
      <c r="AC2" s="20"/>
      <c r="AD2" s="20"/>
      <c r="AE2" s="20"/>
      <c r="AF2" s="20"/>
      <c r="AG2" s="20"/>
      <c r="AH2" s="20"/>
      <c r="AI2" s="20"/>
      <c r="AJ2" s="20"/>
      <c r="AK2" s="20"/>
      <c r="AL2" s="20"/>
      <c r="AM2" s="20"/>
      <c r="AO2" s="20"/>
      <c r="AP2" s="20"/>
      <c r="AQ2" s="20"/>
      <c r="AR2" s="20"/>
      <c r="AS2" s="20"/>
      <c r="AT2" s="20"/>
      <c r="AU2" s="20"/>
      <c r="AV2" s="20"/>
      <c r="AW2" s="20"/>
      <c r="AX2"/>
      <c r="AY2"/>
      <c r="AZ2"/>
      <c r="BA2"/>
      <c r="BB2"/>
      <c r="BC2"/>
      <c r="BD2"/>
      <c r="BE2"/>
    </row>
    <row r="3" spans="1:57" ht="7.55" customHeight="1" x14ac:dyDescent="0.3">
      <c r="A3" s="77"/>
      <c r="B3" s="77"/>
      <c r="C3" s="78"/>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row>
    <row r="4" spans="1:57" s="19" customFormat="1" ht="15.85" customHeight="1" x14ac:dyDescent="0.3">
      <c r="A4" s="77"/>
      <c r="B4" s="77"/>
      <c r="C4" s="78"/>
      <c r="I4" s="4"/>
      <c r="J4" s="4"/>
      <c r="K4" s="4"/>
      <c r="L4"/>
      <c r="M4"/>
      <c r="N4"/>
      <c r="O4"/>
      <c r="P4"/>
      <c r="Q4"/>
      <c r="R4"/>
      <c r="S4" s="90" t="s">
        <v>71</v>
      </c>
      <c r="T4" s="91"/>
      <c r="U4" s="91"/>
      <c r="V4" s="91"/>
      <c r="W4" s="91"/>
      <c r="X4" s="92"/>
      <c r="Y4"/>
      <c r="Z4"/>
      <c r="AA4"/>
      <c r="AB4" s="99" t="s">
        <v>76</v>
      </c>
      <c r="AC4" s="100"/>
      <c r="AD4" s="100"/>
      <c r="AE4" s="100"/>
      <c r="AF4" s="100"/>
      <c r="AG4" s="100"/>
      <c r="AH4" s="100"/>
      <c r="AI4" s="101"/>
      <c r="AJ4"/>
      <c r="AK4"/>
      <c r="AL4"/>
      <c r="AM4"/>
      <c r="AN4"/>
      <c r="AO4" s="99" t="s">
        <v>79</v>
      </c>
      <c r="AP4" s="100"/>
      <c r="AQ4" s="100"/>
      <c r="AR4" s="100"/>
      <c r="AS4" s="100"/>
      <c r="AT4" s="101"/>
      <c r="AU4"/>
      <c r="AV4"/>
      <c r="AW4"/>
      <c r="AX4"/>
      <c r="AY4" s="99" t="s">
        <v>79</v>
      </c>
      <c r="AZ4" s="100"/>
      <c r="BA4" s="100"/>
      <c r="BB4" s="100"/>
      <c r="BC4" s="100"/>
      <c r="BD4" s="101"/>
    </row>
    <row r="5" spans="1:57" s="19" customFormat="1" ht="15.85" customHeight="1" x14ac:dyDescent="0.3">
      <c r="A5" s="77"/>
      <c r="B5" s="77"/>
      <c r="C5" s="78"/>
      <c r="I5" s="4"/>
      <c r="J5" s="4"/>
      <c r="K5" s="4"/>
      <c r="L5"/>
      <c r="M5"/>
      <c r="N5"/>
      <c r="O5"/>
      <c r="P5"/>
      <c r="Q5"/>
      <c r="R5"/>
      <c r="S5" s="93"/>
      <c r="T5" s="94"/>
      <c r="U5" s="94"/>
      <c r="V5" s="94"/>
      <c r="W5" s="94"/>
      <c r="X5" s="95"/>
      <c r="Y5"/>
      <c r="Z5"/>
      <c r="AA5"/>
      <c r="AB5" s="102"/>
      <c r="AC5" s="103"/>
      <c r="AD5" s="103"/>
      <c r="AE5" s="103"/>
      <c r="AF5" s="103"/>
      <c r="AG5" s="103"/>
      <c r="AH5" s="103"/>
      <c r="AI5" s="104"/>
      <c r="AJ5"/>
      <c r="AK5"/>
      <c r="AL5"/>
      <c r="AM5"/>
      <c r="AN5"/>
      <c r="AO5" s="102"/>
      <c r="AP5" s="103"/>
      <c r="AQ5" s="103"/>
      <c r="AR5" s="103"/>
      <c r="AS5" s="103"/>
      <c r="AT5" s="104"/>
      <c r="AU5"/>
      <c r="AV5"/>
      <c r="AW5"/>
      <c r="AX5"/>
      <c r="AY5" s="102"/>
      <c r="AZ5" s="103"/>
      <c r="BA5" s="103"/>
      <c r="BB5" s="103"/>
      <c r="BC5" s="103"/>
      <c r="BD5" s="104"/>
    </row>
    <row r="6" spans="1:57" s="61" customFormat="1" ht="162" customHeight="1" x14ac:dyDescent="0.3">
      <c r="A6" s="50" t="s">
        <v>29</v>
      </c>
      <c r="B6" s="50" t="s">
        <v>30</v>
      </c>
      <c r="C6" s="50" t="s">
        <v>52</v>
      </c>
      <c r="D6" s="53" t="s">
        <v>14</v>
      </c>
      <c r="E6" s="53" t="s">
        <v>8</v>
      </c>
      <c r="F6" s="53" t="s">
        <v>62</v>
      </c>
      <c r="G6" s="53" t="s">
        <v>63</v>
      </c>
      <c r="H6" s="53" t="s">
        <v>15</v>
      </c>
      <c r="I6" s="53" t="s">
        <v>16</v>
      </c>
      <c r="J6" s="54" t="s">
        <v>68</v>
      </c>
      <c r="K6" s="55" t="s">
        <v>28</v>
      </c>
      <c r="L6" s="48" t="s">
        <v>74</v>
      </c>
      <c r="M6" s="48" t="s">
        <v>73</v>
      </c>
      <c r="N6" s="48" t="s">
        <v>72</v>
      </c>
      <c r="O6" s="48" t="s">
        <v>20</v>
      </c>
      <c r="P6" s="48" t="s">
        <v>75</v>
      </c>
      <c r="Q6" s="48" t="s">
        <v>21</v>
      </c>
      <c r="R6" s="48" t="s">
        <v>22</v>
      </c>
      <c r="S6" s="48" t="s">
        <v>23</v>
      </c>
      <c r="T6" s="56" t="s">
        <v>5</v>
      </c>
      <c r="U6" s="56" t="s">
        <v>1</v>
      </c>
      <c r="V6" s="56" t="s">
        <v>3</v>
      </c>
      <c r="W6" s="57" t="s">
        <v>77</v>
      </c>
      <c r="X6" s="48" t="s">
        <v>24</v>
      </c>
      <c r="Y6" s="48" t="s">
        <v>25</v>
      </c>
      <c r="Z6" s="48" t="s">
        <v>26</v>
      </c>
      <c r="AA6" s="48" t="s">
        <v>69</v>
      </c>
      <c r="AB6" s="49" t="s">
        <v>70</v>
      </c>
      <c r="AC6" s="49" t="s">
        <v>27</v>
      </c>
      <c r="AD6" s="58" t="s">
        <v>6</v>
      </c>
      <c r="AE6" s="59" t="s">
        <v>2</v>
      </c>
      <c r="AF6" s="59" t="s">
        <v>4</v>
      </c>
      <c r="AG6" s="60"/>
      <c r="AH6" s="59" t="s">
        <v>7</v>
      </c>
      <c r="AJ6" s="57" t="s">
        <v>78</v>
      </c>
      <c r="AK6" s="48" t="s">
        <v>24</v>
      </c>
      <c r="AL6" s="48" t="s">
        <v>25</v>
      </c>
      <c r="AM6" s="48" t="s">
        <v>26</v>
      </c>
      <c r="AN6" s="48" t="s">
        <v>69</v>
      </c>
      <c r="AO6" s="49" t="s">
        <v>70</v>
      </c>
      <c r="AP6" s="49" t="s">
        <v>27</v>
      </c>
      <c r="AQ6" s="58" t="s">
        <v>56</v>
      </c>
      <c r="AR6" s="59" t="s">
        <v>57</v>
      </c>
      <c r="AS6" s="62"/>
      <c r="AT6" s="63" t="s">
        <v>55</v>
      </c>
      <c r="AU6" s="48" t="s">
        <v>24</v>
      </c>
      <c r="AV6" s="48" t="s">
        <v>25</v>
      </c>
      <c r="AW6" s="48" t="s">
        <v>26</v>
      </c>
      <c r="AX6" s="48" t="s">
        <v>69</v>
      </c>
      <c r="AY6" s="49" t="s">
        <v>70</v>
      </c>
      <c r="AZ6" s="49" t="s">
        <v>27</v>
      </c>
      <c r="BA6" s="58" t="s">
        <v>58</v>
      </c>
      <c r="BB6" s="59" t="s">
        <v>59</v>
      </c>
    </row>
    <row r="7" spans="1:57" ht="20.2" customHeight="1" x14ac:dyDescent="0.3">
      <c r="D7" s="6">
        <v>1000000001</v>
      </c>
      <c r="E7" s="6"/>
      <c r="F7" s="24"/>
      <c r="G7" s="24"/>
      <c r="H7" s="6"/>
      <c r="I7" s="6" t="s">
        <v>82</v>
      </c>
      <c r="J7" s="23"/>
      <c r="K7" s="28" t="s">
        <v>83</v>
      </c>
      <c r="L7" s="12"/>
      <c r="M7" s="12"/>
      <c r="N7" s="12"/>
      <c r="O7" s="12"/>
      <c r="P7" s="12"/>
      <c r="Q7" s="12"/>
      <c r="R7" s="12"/>
      <c r="S7" s="12"/>
      <c r="T7" s="8">
        <f t="shared" ref="T7:T21" si="0">(COUNTIF(L7:R7,"X")+(COUNTIF(S7,"X")*2))</f>
        <v>0</v>
      </c>
      <c r="U7" s="10" t="str">
        <f t="shared" ref="U7:U21" si="1">IF(T7&gt;2,"Yes","No")</f>
        <v>No</v>
      </c>
      <c r="V7" s="10">
        <f t="shared" ref="V7:V21" si="2">IF(U7="Yes",3,0)</f>
        <v>0</v>
      </c>
      <c r="W7" s="13"/>
      <c r="X7" s="12"/>
      <c r="Y7" s="12"/>
      <c r="Z7" s="12"/>
      <c r="AA7" s="12"/>
      <c r="AB7" s="12"/>
      <c r="AC7" s="12"/>
      <c r="AD7" s="10">
        <f t="shared" ref="AD7:AD21" si="3">COUNTA(X7:AB7)+(COUNTA(AC7)*2)</f>
        <v>0</v>
      </c>
      <c r="AE7" s="10" t="str">
        <f t="shared" ref="AE7:AE21" si="4">IF(AD7&gt;2,"Yes","No")</f>
        <v>No</v>
      </c>
      <c r="AF7" s="10">
        <f t="shared" ref="AF7:AF21" si="5">IF(AE7="Yes",3,0)</f>
        <v>0</v>
      </c>
      <c r="AG7" s="11"/>
      <c r="AH7" s="10" t="str">
        <f t="shared" ref="AH7:AH21" si="6">IF(SUM(AF7,V7)&gt;5,"Yes","No")</f>
        <v>No</v>
      </c>
      <c r="AJ7" s="9"/>
      <c r="AK7" s="7"/>
      <c r="AL7" s="7"/>
      <c r="AM7" s="7"/>
      <c r="AN7" s="7"/>
      <c r="AO7" s="7"/>
      <c r="AP7" s="7"/>
      <c r="AQ7" s="10">
        <f t="shared" ref="AQ7:AQ21" si="7">(COUNTA(AK7:AO7)+(COUNTA(AP7)*2))</f>
        <v>0</v>
      </c>
      <c r="AR7" s="10" t="str">
        <f t="shared" ref="AR7:AR21" si="8">IF(AQ7&gt;2,"Yes","No")</f>
        <v>No</v>
      </c>
      <c r="AT7" s="9"/>
      <c r="AU7" s="7"/>
      <c r="AV7" s="7"/>
      <c r="AW7" s="7"/>
      <c r="AX7" s="7"/>
      <c r="AY7" s="7"/>
      <c r="AZ7" s="7"/>
      <c r="BA7" s="10">
        <f t="shared" ref="BA7:BA21" si="9">(COUNTA(AU7:AY7)+(COUNTA(AZ7)*2))</f>
        <v>0</v>
      </c>
      <c r="BB7" s="10" t="str">
        <f t="shared" ref="BB7:BB21" si="10">IF(BA7&gt;2,"Yes","No")</f>
        <v>No</v>
      </c>
    </row>
    <row r="8" spans="1:57" ht="20.2" customHeight="1" x14ac:dyDescent="0.3">
      <c r="D8" s="6">
        <v>1000000002</v>
      </c>
      <c r="E8" s="14"/>
      <c r="F8" s="25"/>
      <c r="G8" s="24"/>
      <c r="H8" s="6"/>
      <c r="I8" s="6" t="s">
        <v>82</v>
      </c>
      <c r="J8" s="23"/>
      <c r="K8" s="28" t="s">
        <v>83</v>
      </c>
      <c r="L8" s="12"/>
      <c r="M8" s="12"/>
      <c r="N8" s="12"/>
      <c r="O8" s="12"/>
      <c r="P8" s="12"/>
      <c r="Q8" s="12"/>
      <c r="R8" s="12"/>
      <c r="S8" s="12"/>
      <c r="T8" s="8">
        <f t="shared" si="0"/>
        <v>0</v>
      </c>
      <c r="U8" s="10" t="str">
        <f t="shared" si="1"/>
        <v>No</v>
      </c>
      <c r="V8" s="10">
        <f t="shared" si="2"/>
        <v>0</v>
      </c>
      <c r="W8" s="13"/>
      <c r="X8" s="12"/>
      <c r="Y8" s="12"/>
      <c r="Z8" s="12"/>
      <c r="AA8" s="12"/>
      <c r="AB8" s="12"/>
      <c r="AC8" s="12"/>
      <c r="AD8" s="10">
        <f t="shared" si="3"/>
        <v>0</v>
      </c>
      <c r="AE8" s="10" t="str">
        <f t="shared" si="4"/>
        <v>No</v>
      </c>
      <c r="AF8" s="10">
        <f t="shared" si="5"/>
        <v>0</v>
      </c>
      <c r="AG8" s="11"/>
      <c r="AH8" s="10" t="str">
        <f t="shared" si="6"/>
        <v>No</v>
      </c>
      <c r="AJ8" s="13"/>
      <c r="AK8" s="12"/>
      <c r="AL8" s="12"/>
      <c r="AM8" s="12"/>
      <c r="AN8" s="12"/>
      <c r="AO8" s="12"/>
      <c r="AP8" s="12"/>
      <c r="AQ8" s="10">
        <f t="shared" si="7"/>
        <v>0</v>
      </c>
      <c r="AR8" s="10" t="str">
        <f t="shared" si="8"/>
        <v>No</v>
      </c>
      <c r="AT8" s="13"/>
      <c r="AU8" s="12"/>
      <c r="AV8" s="12"/>
      <c r="AW8" s="12"/>
      <c r="AX8" s="12"/>
      <c r="AY8" s="12"/>
      <c r="AZ8" s="12"/>
      <c r="BA8" s="10">
        <f t="shared" si="9"/>
        <v>0</v>
      </c>
      <c r="BB8" s="10" t="str">
        <f t="shared" si="10"/>
        <v>No</v>
      </c>
    </row>
    <row r="9" spans="1:57" ht="20.2" customHeight="1" x14ac:dyDescent="0.3">
      <c r="D9" s="6">
        <v>1000000003</v>
      </c>
      <c r="E9" s="14"/>
      <c r="F9" s="25"/>
      <c r="G9" s="24"/>
      <c r="H9" s="6"/>
      <c r="I9" s="6" t="s">
        <v>82</v>
      </c>
      <c r="J9" s="23"/>
      <c r="K9" s="28" t="s">
        <v>83</v>
      </c>
      <c r="L9" s="12"/>
      <c r="M9" s="12"/>
      <c r="N9" s="12"/>
      <c r="O9" s="12"/>
      <c r="P9" s="12"/>
      <c r="Q9" s="12"/>
      <c r="R9" s="12"/>
      <c r="S9" s="12"/>
      <c r="T9" s="8">
        <f t="shared" si="0"/>
        <v>0</v>
      </c>
      <c r="U9" s="10" t="str">
        <f t="shared" si="1"/>
        <v>No</v>
      </c>
      <c r="V9" s="10">
        <f t="shared" si="2"/>
        <v>0</v>
      </c>
      <c r="W9" s="13"/>
      <c r="X9" s="12"/>
      <c r="Y9" s="12"/>
      <c r="Z9" s="12"/>
      <c r="AA9" s="12"/>
      <c r="AB9" s="12"/>
      <c r="AC9" s="12"/>
      <c r="AD9" s="10">
        <f t="shared" si="3"/>
        <v>0</v>
      </c>
      <c r="AE9" s="10" t="str">
        <f t="shared" si="4"/>
        <v>No</v>
      </c>
      <c r="AF9" s="10">
        <f t="shared" si="5"/>
        <v>0</v>
      </c>
      <c r="AG9" s="11"/>
      <c r="AH9" s="10" t="str">
        <f t="shared" si="6"/>
        <v>No</v>
      </c>
      <c r="AJ9" s="13"/>
      <c r="AK9" s="12"/>
      <c r="AL9" s="12"/>
      <c r="AM9" s="12"/>
      <c r="AN9" s="12"/>
      <c r="AO9" s="12"/>
      <c r="AP9" s="12"/>
      <c r="AQ9" s="10">
        <f t="shared" si="7"/>
        <v>0</v>
      </c>
      <c r="AR9" s="10" t="str">
        <f t="shared" si="8"/>
        <v>No</v>
      </c>
      <c r="AT9" s="13"/>
      <c r="AU9" s="12"/>
      <c r="AV9" s="12"/>
      <c r="AW9" s="12"/>
      <c r="AX9" s="12"/>
      <c r="AY9" s="12"/>
      <c r="AZ9" s="12"/>
      <c r="BA9" s="10">
        <f t="shared" si="9"/>
        <v>0</v>
      </c>
      <c r="BB9" s="10" t="str">
        <f t="shared" si="10"/>
        <v>No</v>
      </c>
    </row>
    <row r="10" spans="1:57" ht="20.2" customHeight="1" x14ac:dyDescent="0.3">
      <c r="D10" s="6">
        <v>1000000004</v>
      </c>
      <c r="E10" s="14"/>
      <c r="F10" s="25"/>
      <c r="G10" s="24"/>
      <c r="H10" s="6"/>
      <c r="I10" s="6" t="s">
        <v>82</v>
      </c>
      <c r="J10" s="23"/>
      <c r="K10" s="28" t="s">
        <v>83</v>
      </c>
      <c r="L10" s="12"/>
      <c r="M10" s="12"/>
      <c r="N10" s="12"/>
      <c r="O10" s="12"/>
      <c r="P10" s="12"/>
      <c r="Q10" s="12"/>
      <c r="R10" s="12"/>
      <c r="S10" s="12"/>
      <c r="T10" s="8">
        <f t="shared" si="0"/>
        <v>0</v>
      </c>
      <c r="U10" s="10" t="str">
        <f t="shared" si="1"/>
        <v>No</v>
      </c>
      <c r="V10" s="10">
        <f t="shared" si="2"/>
        <v>0</v>
      </c>
      <c r="W10" s="13"/>
      <c r="X10" s="12"/>
      <c r="Y10" s="12"/>
      <c r="Z10" s="12"/>
      <c r="AA10" s="12"/>
      <c r="AB10" s="12"/>
      <c r="AC10" s="12"/>
      <c r="AD10" s="10">
        <f t="shared" si="3"/>
        <v>0</v>
      </c>
      <c r="AE10" s="10" t="str">
        <f t="shared" si="4"/>
        <v>No</v>
      </c>
      <c r="AF10" s="10">
        <f t="shared" si="5"/>
        <v>0</v>
      </c>
      <c r="AG10" s="11"/>
      <c r="AH10" s="10" t="str">
        <f t="shared" si="6"/>
        <v>No</v>
      </c>
      <c r="AJ10" s="13"/>
      <c r="AK10" s="12"/>
      <c r="AL10" s="12"/>
      <c r="AM10" s="12"/>
      <c r="AN10" s="12"/>
      <c r="AO10" s="12"/>
      <c r="AP10" s="12"/>
      <c r="AQ10" s="10">
        <f t="shared" si="7"/>
        <v>0</v>
      </c>
      <c r="AR10" s="10" t="str">
        <f t="shared" si="8"/>
        <v>No</v>
      </c>
      <c r="AT10" s="13"/>
      <c r="AU10" s="12"/>
      <c r="AV10" s="12"/>
      <c r="AW10" s="12"/>
      <c r="AX10" s="12"/>
      <c r="AY10" s="12"/>
      <c r="AZ10" s="12"/>
      <c r="BA10" s="10">
        <f t="shared" si="9"/>
        <v>0</v>
      </c>
      <c r="BB10" s="10" t="str">
        <f t="shared" si="10"/>
        <v>No</v>
      </c>
    </row>
    <row r="11" spans="1:57" ht="20.2" customHeight="1" x14ac:dyDescent="0.3">
      <c r="D11" s="6">
        <v>1000000005</v>
      </c>
      <c r="E11" s="14"/>
      <c r="F11" s="25"/>
      <c r="G11" s="24"/>
      <c r="H11" s="6"/>
      <c r="I11" s="6" t="s">
        <v>82</v>
      </c>
      <c r="J11" s="23"/>
      <c r="K11" s="28" t="s">
        <v>83</v>
      </c>
      <c r="L11" s="12"/>
      <c r="M11" s="12"/>
      <c r="N11" s="12"/>
      <c r="O11" s="12"/>
      <c r="P11" s="12"/>
      <c r="Q11" s="12"/>
      <c r="R11" s="12"/>
      <c r="S11" s="12"/>
      <c r="T11" s="8">
        <f t="shared" si="0"/>
        <v>0</v>
      </c>
      <c r="U11" s="10" t="str">
        <f t="shared" si="1"/>
        <v>No</v>
      </c>
      <c r="V11" s="10">
        <f t="shared" si="2"/>
        <v>0</v>
      </c>
      <c r="W11" s="13"/>
      <c r="X11" s="12"/>
      <c r="Y11" s="12"/>
      <c r="Z11" s="12"/>
      <c r="AA11" s="12"/>
      <c r="AB11" s="12"/>
      <c r="AC11" s="12"/>
      <c r="AD11" s="10">
        <f t="shared" si="3"/>
        <v>0</v>
      </c>
      <c r="AE11" s="10" t="str">
        <f t="shared" si="4"/>
        <v>No</v>
      </c>
      <c r="AF11" s="10">
        <f t="shared" si="5"/>
        <v>0</v>
      </c>
      <c r="AG11" s="11"/>
      <c r="AH11" s="10" t="str">
        <f t="shared" si="6"/>
        <v>No</v>
      </c>
      <c r="AJ11" s="13"/>
      <c r="AK11" s="12"/>
      <c r="AL11" s="12"/>
      <c r="AM11" s="12"/>
      <c r="AN11" s="12"/>
      <c r="AO11" s="12"/>
      <c r="AP11" s="12"/>
      <c r="AQ11" s="10">
        <f t="shared" si="7"/>
        <v>0</v>
      </c>
      <c r="AR11" s="10" t="str">
        <f t="shared" si="8"/>
        <v>No</v>
      </c>
      <c r="AT11" s="13"/>
      <c r="AU11" s="12"/>
      <c r="AV11" s="12"/>
      <c r="AW11" s="12"/>
      <c r="AX11" s="12"/>
      <c r="AY11" s="12"/>
      <c r="AZ11" s="12"/>
      <c r="BA11" s="10">
        <f t="shared" si="9"/>
        <v>0</v>
      </c>
      <c r="BB11" s="10" t="str">
        <f t="shared" si="10"/>
        <v>No</v>
      </c>
    </row>
    <row r="12" spans="1:57" ht="20.2" customHeight="1" x14ac:dyDescent="0.3">
      <c r="D12" s="6">
        <v>1000000006</v>
      </c>
      <c r="E12" s="14"/>
      <c r="F12" s="25"/>
      <c r="G12" s="24"/>
      <c r="H12" s="6"/>
      <c r="I12" s="6" t="s">
        <v>82</v>
      </c>
      <c r="J12" s="23"/>
      <c r="K12" s="28" t="s">
        <v>83</v>
      </c>
      <c r="L12" s="12"/>
      <c r="M12" s="12"/>
      <c r="N12" s="12"/>
      <c r="O12" s="12"/>
      <c r="P12" s="12"/>
      <c r="Q12" s="12"/>
      <c r="R12" s="12"/>
      <c r="S12" s="12"/>
      <c r="T12" s="8">
        <f t="shared" si="0"/>
        <v>0</v>
      </c>
      <c r="U12" s="10" t="str">
        <f t="shared" si="1"/>
        <v>No</v>
      </c>
      <c r="V12" s="10">
        <f t="shared" si="2"/>
        <v>0</v>
      </c>
      <c r="W12" s="13"/>
      <c r="X12" s="12"/>
      <c r="Y12" s="12"/>
      <c r="Z12" s="12"/>
      <c r="AA12" s="12"/>
      <c r="AB12" s="12"/>
      <c r="AC12" s="12"/>
      <c r="AD12" s="10">
        <f t="shared" si="3"/>
        <v>0</v>
      </c>
      <c r="AE12" s="10" t="str">
        <f t="shared" si="4"/>
        <v>No</v>
      </c>
      <c r="AF12" s="10">
        <f t="shared" si="5"/>
        <v>0</v>
      </c>
      <c r="AG12" s="11"/>
      <c r="AH12" s="10" t="str">
        <f t="shared" si="6"/>
        <v>No</v>
      </c>
      <c r="AJ12" s="13"/>
      <c r="AK12" s="12"/>
      <c r="AL12" s="12"/>
      <c r="AM12" s="12"/>
      <c r="AN12" s="12"/>
      <c r="AO12" s="12"/>
      <c r="AP12" s="12"/>
      <c r="AQ12" s="10">
        <f t="shared" si="7"/>
        <v>0</v>
      </c>
      <c r="AR12" s="10" t="str">
        <f t="shared" si="8"/>
        <v>No</v>
      </c>
      <c r="AT12" s="13"/>
      <c r="AU12" s="12"/>
      <c r="AV12" s="12"/>
      <c r="AW12" s="12"/>
      <c r="AX12" s="12"/>
      <c r="AY12" s="12"/>
      <c r="AZ12" s="12"/>
      <c r="BA12" s="10">
        <f t="shared" si="9"/>
        <v>0</v>
      </c>
      <c r="BB12" s="10" t="str">
        <f t="shared" si="10"/>
        <v>No</v>
      </c>
    </row>
    <row r="13" spans="1:57" ht="20.2" customHeight="1" x14ac:dyDescent="0.3">
      <c r="D13" s="6">
        <v>1000000007</v>
      </c>
      <c r="E13" s="14"/>
      <c r="F13" s="25"/>
      <c r="G13" s="24"/>
      <c r="H13" s="6"/>
      <c r="I13" s="6" t="s">
        <v>82</v>
      </c>
      <c r="J13" s="23"/>
      <c r="K13" s="28" t="s">
        <v>83</v>
      </c>
      <c r="L13" s="12"/>
      <c r="M13" s="12"/>
      <c r="N13" s="12"/>
      <c r="O13" s="12"/>
      <c r="P13" s="12"/>
      <c r="Q13" s="12"/>
      <c r="R13" s="12"/>
      <c r="S13" s="12"/>
      <c r="T13" s="8">
        <f t="shared" si="0"/>
        <v>0</v>
      </c>
      <c r="U13" s="10" t="str">
        <f t="shared" si="1"/>
        <v>No</v>
      </c>
      <c r="V13" s="10">
        <f t="shared" si="2"/>
        <v>0</v>
      </c>
      <c r="W13" s="13"/>
      <c r="X13" s="12"/>
      <c r="Y13" s="12"/>
      <c r="Z13" s="12"/>
      <c r="AA13" s="12"/>
      <c r="AB13" s="12"/>
      <c r="AC13" s="12"/>
      <c r="AD13" s="10">
        <f t="shared" si="3"/>
        <v>0</v>
      </c>
      <c r="AE13" s="10" t="str">
        <f t="shared" si="4"/>
        <v>No</v>
      </c>
      <c r="AF13" s="10">
        <f t="shared" si="5"/>
        <v>0</v>
      </c>
      <c r="AG13" s="11"/>
      <c r="AH13" s="10" t="str">
        <f t="shared" si="6"/>
        <v>No</v>
      </c>
      <c r="AJ13" s="13"/>
      <c r="AK13" s="12"/>
      <c r="AL13" s="12"/>
      <c r="AM13" s="12"/>
      <c r="AN13" s="12"/>
      <c r="AO13" s="12"/>
      <c r="AP13" s="12"/>
      <c r="AQ13" s="10">
        <f t="shared" si="7"/>
        <v>0</v>
      </c>
      <c r="AR13" s="10" t="str">
        <f t="shared" si="8"/>
        <v>No</v>
      </c>
      <c r="AT13" s="13"/>
      <c r="AU13" s="12"/>
      <c r="AV13" s="12"/>
      <c r="AW13" s="12"/>
      <c r="AX13" s="12"/>
      <c r="AY13" s="12"/>
      <c r="AZ13" s="12"/>
      <c r="BA13" s="10">
        <f t="shared" si="9"/>
        <v>0</v>
      </c>
      <c r="BB13" s="10" t="str">
        <f t="shared" si="10"/>
        <v>No</v>
      </c>
    </row>
    <row r="14" spans="1:57" ht="20.2" customHeight="1" x14ac:dyDescent="0.3">
      <c r="D14" s="6">
        <v>1000000008</v>
      </c>
      <c r="E14" s="14"/>
      <c r="F14" s="25"/>
      <c r="G14" s="24"/>
      <c r="H14" s="6"/>
      <c r="I14" s="6" t="s">
        <v>82</v>
      </c>
      <c r="J14" s="23"/>
      <c r="K14" s="28" t="s">
        <v>83</v>
      </c>
      <c r="L14" s="12"/>
      <c r="M14" s="12"/>
      <c r="N14" s="12"/>
      <c r="O14" s="12"/>
      <c r="P14" s="12"/>
      <c r="Q14" s="12"/>
      <c r="R14" s="12"/>
      <c r="S14" s="12"/>
      <c r="T14" s="8">
        <f t="shared" si="0"/>
        <v>0</v>
      </c>
      <c r="U14" s="10" t="str">
        <f t="shared" si="1"/>
        <v>No</v>
      </c>
      <c r="V14" s="10">
        <f t="shared" si="2"/>
        <v>0</v>
      </c>
      <c r="W14" s="13"/>
      <c r="X14" s="12"/>
      <c r="Y14" s="12"/>
      <c r="Z14" s="12"/>
      <c r="AA14" s="12"/>
      <c r="AB14" s="12"/>
      <c r="AC14" s="12"/>
      <c r="AD14" s="10">
        <f t="shared" si="3"/>
        <v>0</v>
      </c>
      <c r="AE14" s="10" t="str">
        <f t="shared" si="4"/>
        <v>No</v>
      </c>
      <c r="AF14" s="10">
        <f t="shared" si="5"/>
        <v>0</v>
      </c>
      <c r="AG14" s="11"/>
      <c r="AH14" s="10" t="str">
        <f t="shared" si="6"/>
        <v>No</v>
      </c>
      <c r="AJ14" s="13"/>
      <c r="AK14" s="12"/>
      <c r="AL14" s="12"/>
      <c r="AM14" s="12"/>
      <c r="AN14" s="12"/>
      <c r="AO14" s="12"/>
      <c r="AP14" s="12"/>
      <c r="AQ14" s="10">
        <f t="shared" si="7"/>
        <v>0</v>
      </c>
      <c r="AR14" s="10" t="str">
        <f t="shared" si="8"/>
        <v>No</v>
      </c>
      <c r="AT14" s="13"/>
      <c r="AU14" s="12"/>
      <c r="AV14" s="12"/>
      <c r="AW14" s="12"/>
      <c r="AX14" s="12"/>
      <c r="AY14" s="12"/>
      <c r="AZ14" s="12"/>
      <c r="BA14" s="10">
        <f t="shared" si="9"/>
        <v>0</v>
      </c>
      <c r="BB14" s="10" t="str">
        <f t="shared" si="10"/>
        <v>No</v>
      </c>
    </row>
    <row r="15" spans="1:57" ht="20.2" customHeight="1" x14ac:dyDescent="0.3">
      <c r="D15" s="6">
        <v>1000000009</v>
      </c>
      <c r="E15" s="14"/>
      <c r="F15" s="25"/>
      <c r="G15" s="24"/>
      <c r="H15" s="6"/>
      <c r="I15" s="6" t="s">
        <v>82</v>
      </c>
      <c r="J15" s="23"/>
      <c r="K15" s="28" t="s">
        <v>83</v>
      </c>
      <c r="L15" s="12"/>
      <c r="M15" s="12"/>
      <c r="N15" s="12"/>
      <c r="O15" s="12"/>
      <c r="P15" s="12"/>
      <c r="Q15" s="12"/>
      <c r="R15" s="12"/>
      <c r="S15" s="12"/>
      <c r="T15" s="8">
        <f t="shared" si="0"/>
        <v>0</v>
      </c>
      <c r="U15" s="10" t="str">
        <f t="shared" si="1"/>
        <v>No</v>
      </c>
      <c r="V15" s="10">
        <f t="shared" si="2"/>
        <v>0</v>
      </c>
      <c r="W15" s="13"/>
      <c r="X15" s="12"/>
      <c r="Y15" s="12"/>
      <c r="Z15" s="12"/>
      <c r="AA15" s="12"/>
      <c r="AB15" s="12"/>
      <c r="AC15" s="12"/>
      <c r="AD15" s="10">
        <f t="shared" si="3"/>
        <v>0</v>
      </c>
      <c r="AE15" s="10" t="str">
        <f t="shared" si="4"/>
        <v>No</v>
      </c>
      <c r="AF15" s="10">
        <f t="shared" si="5"/>
        <v>0</v>
      </c>
      <c r="AG15" s="11"/>
      <c r="AH15" s="10" t="str">
        <f t="shared" si="6"/>
        <v>No</v>
      </c>
      <c r="AJ15" s="13"/>
      <c r="AK15" s="12"/>
      <c r="AL15" s="12"/>
      <c r="AM15" s="12"/>
      <c r="AN15" s="12"/>
      <c r="AO15" s="12"/>
      <c r="AP15" s="12"/>
      <c r="AQ15" s="10">
        <f t="shared" si="7"/>
        <v>0</v>
      </c>
      <c r="AR15" s="10" t="str">
        <f t="shared" si="8"/>
        <v>No</v>
      </c>
      <c r="AT15" s="13"/>
      <c r="AU15" s="12"/>
      <c r="AV15" s="12"/>
      <c r="AW15" s="12"/>
      <c r="AX15" s="12"/>
      <c r="AY15" s="12"/>
      <c r="AZ15" s="12"/>
      <c r="BA15" s="10">
        <f t="shared" si="9"/>
        <v>0</v>
      </c>
      <c r="BB15" s="10" t="str">
        <f t="shared" si="10"/>
        <v>No</v>
      </c>
    </row>
    <row r="16" spans="1:57" ht="20.2" customHeight="1" x14ac:dyDescent="0.3">
      <c r="D16" s="6">
        <v>1000000010</v>
      </c>
      <c r="E16" s="14"/>
      <c r="F16" s="25"/>
      <c r="G16" s="24"/>
      <c r="H16" s="6"/>
      <c r="I16" s="6" t="s">
        <v>82</v>
      </c>
      <c r="J16" s="23"/>
      <c r="K16" s="28" t="s">
        <v>83</v>
      </c>
      <c r="L16" s="12"/>
      <c r="M16" s="12"/>
      <c r="N16" s="12"/>
      <c r="O16" s="12"/>
      <c r="P16" s="12"/>
      <c r="Q16" s="12"/>
      <c r="R16" s="12"/>
      <c r="S16" s="12"/>
      <c r="T16" s="8">
        <f t="shared" si="0"/>
        <v>0</v>
      </c>
      <c r="U16" s="10" t="str">
        <f t="shared" si="1"/>
        <v>No</v>
      </c>
      <c r="V16" s="10">
        <f t="shared" si="2"/>
        <v>0</v>
      </c>
      <c r="W16" s="13"/>
      <c r="X16" s="12"/>
      <c r="Y16" s="12"/>
      <c r="Z16" s="12"/>
      <c r="AA16" s="12"/>
      <c r="AB16" s="12"/>
      <c r="AC16" s="12"/>
      <c r="AD16" s="10">
        <f t="shared" si="3"/>
        <v>0</v>
      </c>
      <c r="AE16" s="10" t="str">
        <f t="shared" si="4"/>
        <v>No</v>
      </c>
      <c r="AF16" s="10">
        <f t="shared" si="5"/>
        <v>0</v>
      </c>
      <c r="AG16" s="11"/>
      <c r="AH16" s="10" t="str">
        <f t="shared" si="6"/>
        <v>No</v>
      </c>
      <c r="AJ16" s="13"/>
      <c r="AK16" s="12"/>
      <c r="AL16" s="12"/>
      <c r="AM16" s="12"/>
      <c r="AN16" s="12"/>
      <c r="AO16" s="12"/>
      <c r="AP16" s="12"/>
      <c r="AQ16" s="10">
        <f t="shared" si="7"/>
        <v>0</v>
      </c>
      <c r="AR16" s="10" t="str">
        <f t="shared" si="8"/>
        <v>No</v>
      </c>
      <c r="AT16" s="13"/>
      <c r="AU16" s="12"/>
      <c r="AV16" s="12"/>
      <c r="AW16" s="12"/>
      <c r="AX16" s="12"/>
      <c r="AY16" s="12"/>
      <c r="AZ16" s="12"/>
      <c r="BA16" s="10">
        <f t="shared" si="9"/>
        <v>0</v>
      </c>
      <c r="BB16" s="10" t="str">
        <f t="shared" si="10"/>
        <v>No</v>
      </c>
    </row>
    <row r="17" spans="4:54" ht="20.2" customHeight="1" x14ac:dyDescent="0.3">
      <c r="D17" s="6">
        <v>1000000011</v>
      </c>
      <c r="E17" s="14"/>
      <c r="F17" s="25"/>
      <c r="G17" s="24"/>
      <c r="H17" s="6"/>
      <c r="I17" s="6" t="s">
        <v>82</v>
      </c>
      <c r="J17" s="23"/>
      <c r="K17" s="28" t="s">
        <v>83</v>
      </c>
      <c r="L17" s="12"/>
      <c r="M17" s="12"/>
      <c r="N17" s="12"/>
      <c r="O17" s="12"/>
      <c r="P17" s="12"/>
      <c r="Q17" s="12"/>
      <c r="R17" s="12"/>
      <c r="S17" s="12"/>
      <c r="T17" s="8">
        <f t="shared" si="0"/>
        <v>0</v>
      </c>
      <c r="U17" s="10" t="str">
        <f t="shared" si="1"/>
        <v>No</v>
      </c>
      <c r="V17" s="10">
        <f t="shared" si="2"/>
        <v>0</v>
      </c>
      <c r="W17" s="13"/>
      <c r="X17" s="12"/>
      <c r="Y17" s="12"/>
      <c r="Z17" s="12"/>
      <c r="AA17" s="12"/>
      <c r="AB17" s="12"/>
      <c r="AC17" s="12"/>
      <c r="AD17" s="10">
        <f t="shared" si="3"/>
        <v>0</v>
      </c>
      <c r="AE17" s="10" t="str">
        <f t="shared" si="4"/>
        <v>No</v>
      </c>
      <c r="AF17" s="10">
        <f t="shared" si="5"/>
        <v>0</v>
      </c>
      <c r="AG17" s="11"/>
      <c r="AH17" s="10" t="str">
        <f t="shared" si="6"/>
        <v>No</v>
      </c>
      <c r="AJ17" s="13"/>
      <c r="AK17" s="12"/>
      <c r="AL17" s="12"/>
      <c r="AM17" s="12"/>
      <c r="AN17" s="12"/>
      <c r="AO17" s="12"/>
      <c r="AP17" s="12"/>
      <c r="AQ17" s="10">
        <f t="shared" si="7"/>
        <v>0</v>
      </c>
      <c r="AR17" s="10" t="str">
        <f t="shared" si="8"/>
        <v>No</v>
      </c>
      <c r="AT17" s="13"/>
      <c r="AU17" s="12"/>
      <c r="AV17" s="12"/>
      <c r="AW17" s="12"/>
      <c r="AX17" s="12"/>
      <c r="AY17" s="12"/>
      <c r="AZ17" s="12"/>
      <c r="BA17" s="10">
        <f t="shared" si="9"/>
        <v>0</v>
      </c>
      <c r="BB17" s="10" t="str">
        <f t="shared" si="10"/>
        <v>No</v>
      </c>
    </row>
    <row r="18" spans="4:54" ht="20.2" customHeight="1" x14ac:dyDescent="0.3">
      <c r="D18" s="6">
        <v>1000000012</v>
      </c>
      <c r="E18" s="14"/>
      <c r="F18" s="25"/>
      <c r="G18" s="24"/>
      <c r="H18" s="6"/>
      <c r="I18" s="6" t="s">
        <v>82</v>
      </c>
      <c r="J18" s="23"/>
      <c r="K18" s="28" t="s">
        <v>83</v>
      </c>
      <c r="L18" s="12"/>
      <c r="M18" s="12"/>
      <c r="N18" s="12"/>
      <c r="O18" s="12"/>
      <c r="P18" s="12"/>
      <c r="Q18" s="12"/>
      <c r="R18" s="12"/>
      <c r="S18" s="12"/>
      <c r="T18" s="8">
        <f t="shared" si="0"/>
        <v>0</v>
      </c>
      <c r="U18" s="10" t="str">
        <f t="shared" si="1"/>
        <v>No</v>
      </c>
      <c r="V18" s="10">
        <f t="shared" si="2"/>
        <v>0</v>
      </c>
      <c r="W18" s="13"/>
      <c r="X18" s="12"/>
      <c r="Y18" s="12"/>
      <c r="Z18" s="12"/>
      <c r="AA18" s="12"/>
      <c r="AB18" s="12"/>
      <c r="AC18" s="12"/>
      <c r="AD18" s="10">
        <f t="shared" si="3"/>
        <v>0</v>
      </c>
      <c r="AE18" s="10" t="str">
        <f t="shared" si="4"/>
        <v>No</v>
      </c>
      <c r="AF18" s="10">
        <f t="shared" si="5"/>
        <v>0</v>
      </c>
      <c r="AG18" s="11"/>
      <c r="AH18" s="10" t="str">
        <f t="shared" si="6"/>
        <v>No</v>
      </c>
      <c r="AJ18" s="13"/>
      <c r="AK18" s="12"/>
      <c r="AL18" s="12"/>
      <c r="AM18" s="12"/>
      <c r="AN18" s="12"/>
      <c r="AO18" s="12"/>
      <c r="AP18" s="12"/>
      <c r="AQ18" s="10">
        <f t="shared" si="7"/>
        <v>0</v>
      </c>
      <c r="AR18" s="10" t="str">
        <f t="shared" si="8"/>
        <v>No</v>
      </c>
      <c r="AT18" s="13"/>
      <c r="AU18" s="12"/>
      <c r="AV18" s="12"/>
      <c r="AW18" s="12"/>
      <c r="AX18" s="12"/>
      <c r="AY18" s="12"/>
      <c r="AZ18" s="12"/>
      <c r="BA18" s="10">
        <f t="shared" si="9"/>
        <v>0</v>
      </c>
      <c r="BB18" s="10" t="str">
        <f t="shared" si="10"/>
        <v>No</v>
      </c>
    </row>
    <row r="19" spans="4:54" ht="20.2" customHeight="1" x14ac:dyDescent="0.3">
      <c r="D19" s="6">
        <v>1000000013</v>
      </c>
      <c r="E19" s="14"/>
      <c r="F19" s="25"/>
      <c r="G19" s="24"/>
      <c r="H19" s="6"/>
      <c r="I19" s="6" t="s">
        <v>82</v>
      </c>
      <c r="J19" s="23"/>
      <c r="K19" s="28" t="s">
        <v>83</v>
      </c>
      <c r="L19" s="12"/>
      <c r="M19" s="12"/>
      <c r="N19" s="12"/>
      <c r="O19" s="12"/>
      <c r="P19" s="12"/>
      <c r="Q19" s="12"/>
      <c r="R19" s="12"/>
      <c r="S19" s="12"/>
      <c r="T19" s="8">
        <f t="shared" si="0"/>
        <v>0</v>
      </c>
      <c r="U19" s="10" t="str">
        <f t="shared" si="1"/>
        <v>No</v>
      </c>
      <c r="V19" s="10">
        <f t="shared" si="2"/>
        <v>0</v>
      </c>
      <c r="W19" s="13"/>
      <c r="X19" s="12"/>
      <c r="Y19" s="12"/>
      <c r="Z19" s="12"/>
      <c r="AA19" s="12"/>
      <c r="AB19" s="12"/>
      <c r="AC19" s="12"/>
      <c r="AD19" s="10">
        <f t="shared" si="3"/>
        <v>0</v>
      </c>
      <c r="AE19" s="10" t="str">
        <f t="shared" si="4"/>
        <v>No</v>
      </c>
      <c r="AF19" s="10">
        <f t="shared" si="5"/>
        <v>0</v>
      </c>
      <c r="AG19" s="11"/>
      <c r="AH19" s="10" t="str">
        <f t="shared" si="6"/>
        <v>No</v>
      </c>
      <c r="AJ19" s="13"/>
      <c r="AK19" s="12"/>
      <c r="AL19" s="12"/>
      <c r="AM19" s="12"/>
      <c r="AN19" s="12"/>
      <c r="AO19" s="12"/>
      <c r="AP19" s="12"/>
      <c r="AQ19" s="10">
        <f t="shared" si="7"/>
        <v>0</v>
      </c>
      <c r="AR19" s="10" t="str">
        <f t="shared" si="8"/>
        <v>No</v>
      </c>
      <c r="AT19" s="13"/>
      <c r="AU19" s="12"/>
      <c r="AV19" s="12"/>
      <c r="AW19" s="12"/>
      <c r="AX19" s="12"/>
      <c r="AY19" s="12"/>
      <c r="AZ19" s="12"/>
      <c r="BA19" s="10">
        <f t="shared" si="9"/>
        <v>0</v>
      </c>
      <c r="BB19" s="10" t="str">
        <f t="shared" si="10"/>
        <v>No</v>
      </c>
    </row>
    <row r="20" spans="4:54" ht="20.2" customHeight="1" x14ac:dyDescent="0.3">
      <c r="D20" s="6">
        <v>1000000014</v>
      </c>
      <c r="E20" s="14"/>
      <c r="F20" s="25"/>
      <c r="G20" s="24"/>
      <c r="H20" s="6"/>
      <c r="I20" s="6" t="s">
        <v>82</v>
      </c>
      <c r="J20" s="23"/>
      <c r="K20" s="28" t="s">
        <v>83</v>
      </c>
      <c r="L20" s="12"/>
      <c r="M20" s="12"/>
      <c r="N20" s="12"/>
      <c r="O20" s="12"/>
      <c r="P20" s="12"/>
      <c r="Q20" s="12"/>
      <c r="R20" s="12"/>
      <c r="S20" s="12"/>
      <c r="T20" s="8">
        <f t="shared" si="0"/>
        <v>0</v>
      </c>
      <c r="U20" s="10" t="str">
        <f t="shared" si="1"/>
        <v>No</v>
      </c>
      <c r="V20" s="10">
        <f t="shared" si="2"/>
        <v>0</v>
      </c>
      <c r="W20" s="13"/>
      <c r="X20" s="12"/>
      <c r="Y20" s="12"/>
      <c r="Z20" s="12"/>
      <c r="AA20" s="12"/>
      <c r="AB20" s="12"/>
      <c r="AC20" s="12"/>
      <c r="AD20" s="10">
        <f t="shared" si="3"/>
        <v>0</v>
      </c>
      <c r="AE20" s="10" t="str">
        <f t="shared" si="4"/>
        <v>No</v>
      </c>
      <c r="AF20" s="10">
        <f t="shared" si="5"/>
        <v>0</v>
      </c>
      <c r="AG20" s="11"/>
      <c r="AH20" s="10" t="str">
        <f t="shared" si="6"/>
        <v>No</v>
      </c>
      <c r="AJ20" s="13"/>
      <c r="AK20" s="12"/>
      <c r="AL20" s="12"/>
      <c r="AM20" s="12"/>
      <c r="AN20" s="12"/>
      <c r="AO20" s="12"/>
      <c r="AP20" s="12"/>
      <c r="AQ20" s="10">
        <f t="shared" si="7"/>
        <v>0</v>
      </c>
      <c r="AR20" s="10" t="str">
        <f t="shared" si="8"/>
        <v>No</v>
      </c>
      <c r="AT20" s="13"/>
      <c r="AU20" s="12"/>
      <c r="AV20" s="12"/>
      <c r="AW20" s="12"/>
      <c r="AX20" s="12"/>
      <c r="AY20" s="12"/>
      <c r="AZ20" s="12"/>
      <c r="BA20" s="10">
        <f t="shared" si="9"/>
        <v>0</v>
      </c>
      <c r="BB20" s="10" t="str">
        <f t="shared" si="10"/>
        <v>No</v>
      </c>
    </row>
    <row r="21" spans="4:54" ht="20.2" customHeight="1" x14ac:dyDescent="0.3">
      <c r="D21" s="6">
        <v>1000000015</v>
      </c>
      <c r="E21" s="14"/>
      <c r="F21" s="25"/>
      <c r="G21" s="24"/>
      <c r="H21" s="6"/>
      <c r="I21" s="6" t="s">
        <v>82</v>
      </c>
      <c r="J21" s="23"/>
      <c r="K21" s="28" t="s">
        <v>83</v>
      </c>
      <c r="L21" s="12"/>
      <c r="M21" s="12"/>
      <c r="N21" s="12"/>
      <c r="O21" s="12"/>
      <c r="P21" s="12"/>
      <c r="Q21" s="12"/>
      <c r="R21" s="12"/>
      <c r="S21" s="12"/>
      <c r="T21" s="8">
        <f t="shared" si="0"/>
        <v>0</v>
      </c>
      <c r="U21" s="10" t="str">
        <f t="shared" si="1"/>
        <v>No</v>
      </c>
      <c r="V21" s="10">
        <f t="shared" si="2"/>
        <v>0</v>
      </c>
      <c r="W21" s="13"/>
      <c r="X21" s="12"/>
      <c r="Y21" s="12"/>
      <c r="Z21" s="12"/>
      <c r="AA21" s="12"/>
      <c r="AB21" s="12"/>
      <c r="AC21" s="12"/>
      <c r="AD21" s="10">
        <f t="shared" si="3"/>
        <v>0</v>
      </c>
      <c r="AE21" s="10" t="str">
        <f t="shared" si="4"/>
        <v>No</v>
      </c>
      <c r="AF21" s="10">
        <f t="shared" si="5"/>
        <v>0</v>
      </c>
      <c r="AG21" s="11"/>
      <c r="AH21" s="10" t="str">
        <f t="shared" si="6"/>
        <v>No</v>
      </c>
      <c r="AJ21" s="13"/>
      <c r="AK21" s="12"/>
      <c r="AL21" s="12"/>
      <c r="AM21" s="12"/>
      <c r="AN21" s="12"/>
      <c r="AO21" s="12"/>
      <c r="AP21" s="12"/>
      <c r="AQ21" s="10">
        <f t="shared" si="7"/>
        <v>0</v>
      </c>
      <c r="AR21" s="10" t="str">
        <f t="shared" si="8"/>
        <v>No</v>
      </c>
      <c r="AT21" s="13"/>
      <c r="AU21" s="12"/>
      <c r="AV21" s="12"/>
      <c r="AW21" s="12"/>
      <c r="AX21" s="12"/>
      <c r="AY21" s="12"/>
      <c r="AZ21" s="12"/>
      <c r="BA21" s="10">
        <f t="shared" si="9"/>
        <v>0</v>
      </c>
      <c r="BB21" s="10" t="str">
        <f t="shared" si="10"/>
        <v>No</v>
      </c>
    </row>
    <row r="22" spans="4:54" s="4" customFormat="1" x14ac:dyDescent="0.3">
      <c r="D22" s="15" t="s">
        <v>0</v>
      </c>
      <c r="E22" s="16"/>
      <c r="F22" s="16"/>
      <c r="G22" s="16"/>
      <c r="H22" s="16"/>
      <c r="I22" s="16"/>
      <c r="J22" s="17"/>
      <c r="K22" s="17"/>
      <c r="L22" s="5"/>
      <c r="M22" s="5"/>
      <c r="N22" s="5"/>
      <c r="O22" s="5"/>
      <c r="P22" s="5"/>
      <c r="Q22" s="5"/>
      <c r="R22" s="5"/>
      <c r="S22" s="5"/>
      <c r="T22" s="5"/>
      <c r="U22" s="5"/>
      <c r="V22" s="5"/>
      <c r="W22" s="5"/>
      <c r="X22" s="5"/>
      <c r="Y22" s="5"/>
      <c r="Z22" s="5"/>
      <c r="AA22" s="5"/>
      <c r="AB22" s="5"/>
      <c r="AC22" s="5"/>
      <c r="AD22" s="5"/>
      <c r="AE22" s="5"/>
      <c r="AF22" s="5"/>
      <c r="AG22" s="5"/>
      <c r="AK22" s="5"/>
      <c r="AL22" s="5"/>
      <c r="AM22" s="5"/>
      <c r="AN22" s="5"/>
      <c r="AO22" s="5"/>
      <c r="AP22" s="5"/>
      <c r="AQ22" s="5"/>
      <c r="AR22" s="5"/>
      <c r="AS22"/>
      <c r="AU22" s="5"/>
      <c r="AV22" s="5"/>
      <c r="AW22" s="5"/>
      <c r="AX22" s="5"/>
      <c r="AY22" s="5"/>
      <c r="AZ22" s="5"/>
      <c r="BA22" s="5"/>
      <c r="BB22" s="5"/>
    </row>
    <row r="24" spans="4:54" ht="16.45" customHeight="1" x14ac:dyDescent="0.3">
      <c r="D24" s="68" t="s">
        <v>35</v>
      </c>
      <c r="E24" s="68"/>
      <c r="F24" s="31">
        <f>COUNTA(D7:D21)</f>
        <v>15</v>
      </c>
      <c r="G24" s="38"/>
      <c r="H24"/>
      <c r="I24" s="3"/>
      <c r="J24" s="29" t="s">
        <v>36</v>
      </c>
      <c r="K24" s="31">
        <f>COUNTIF(E7:E21,"F")</f>
        <v>0</v>
      </c>
      <c r="L24"/>
      <c r="M24" s="68" t="s">
        <v>9</v>
      </c>
      <c r="N24" s="68"/>
      <c r="O24" s="68"/>
      <c r="P24" s="68"/>
      <c r="Q24" s="68"/>
      <c r="R24" s="68"/>
      <c r="S24" s="68"/>
      <c r="T24" s="22">
        <f>COUNTIF(F7:F21,"American Indian or Alaska Native")</f>
        <v>0</v>
      </c>
      <c r="U24"/>
      <c r="V24"/>
      <c r="W24"/>
    </row>
    <row r="25" spans="4:54" ht="33.200000000000003" customHeight="1" x14ac:dyDescent="0.3">
      <c r="D25" s="30"/>
      <c r="E25" s="30"/>
      <c r="F25" s="32"/>
      <c r="G25" s="39"/>
      <c r="H25" s="3"/>
      <c r="I25" s="3"/>
      <c r="J25" s="29" t="s">
        <v>37</v>
      </c>
      <c r="K25" s="31">
        <f>COUNTIF(E7:E21,"M")</f>
        <v>0</v>
      </c>
      <c r="L25"/>
      <c r="M25" s="73" t="s">
        <v>45</v>
      </c>
      <c r="N25" s="73"/>
      <c r="O25" s="73"/>
      <c r="P25" s="73"/>
      <c r="Q25" s="73"/>
      <c r="R25" s="73"/>
      <c r="S25" s="73"/>
      <c r="T25" s="22">
        <f>COUNTIF(F7:F21,"Asian or Native Hawaiian or Other Pacific Islander")</f>
        <v>0</v>
      </c>
      <c r="U25"/>
      <c r="V25"/>
      <c r="W25"/>
    </row>
    <row r="26" spans="4:54" ht="16.45" customHeight="1" x14ac:dyDescent="0.3">
      <c r="D26" s="68" t="s">
        <v>46</v>
      </c>
      <c r="E26" s="68"/>
      <c r="F26" s="31">
        <f>COUNTIF(AH7:AH21,"Yes")</f>
        <v>0</v>
      </c>
      <c r="G26" s="38"/>
      <c r="H26" s="3"/>
      <c r="I26"/>
      <c r="J26" s="29" t="s">
        <v>10</v>
      </c>
      <c r="K26" s="31">
        <f>COUNTIF(E7:E21,"Non-Binary")</f>
        <v>0</v>
      </c>
      <c r="L26"/>
      <c r="M26" s="68" t="s">
        <v>11</v>
      </c>
      <c r="N26" s="68"/>
      <c r="O26" s="68"/>
      <c r="P26" s="68"/>
      <c r="Q26" s="68"/>
      <c r="R26" s="68"/>
      <c r="S26" s="68"/>
      <c r="T26" s="22">
        <f>COUNTIF(F7:F21,"Black or African American")</f>
        <v>0</v>
      </c>
      <c r="U26"/>
      <c r="V26"/>
      <c r="W26"/>
    </row>
    <row r="27" spans="4:54" ht="33.200000000000003" customHeight="1" x14ac:dyDescent="0.3">
      <c r="D27" s="68" t="s">
        <v>47</v>
      </c>
      <c r="E27" s="68"/>
      <c r="F27" s="31">
        <f>F24-F26</f>
        <v>15</v>
      </c>
      <c r="G27" s="38"/>
      <c r="H27" s="3"/>
      <c r="I27"/>
      <c r="J27" s="52"/>
      <c r="K27" s="38"/>
      <c r="L27"/>
      <c r="M27" s="96" t="s">
        <v>80</v>
      </c>
      <c r="N27" s="97"/>
      <c r="O27" s="97"/>
      <c r="P27" s="97"/>
      <c r="Q27" s="97"/>
      <c r="R27" s="97"/>
      <c r="S27" s="98"/>
      <c r="T27" s="22">
        <f>COUNTIF(F7:F21,"Hispanic or Latino or of Spanish Origin")</f>
        <v>0</v>
      </c>
      <c r="U27"/>
      <c r="V27"/>
      <c r="W27"/>
    </row>
    <row r="28" spans="4:54" ht="16.45" customHeight="1" x14ac:dyDescent="0.3">
      <c r="E28" s="3"/>
      <c r="F28" s="3"/>
      <c r="G28" s="38"/>
      <c r="H28" s="3"/>
      <c r="I28"/>
      <c r="J28" s="29" t="s">
        <v>44</v>
      </c>
      <c r="K28" s="31">
        <f>COUNTIF(I7:I21,"N")</f>
        <v>0</v>
      </c>
      <c r="L28"/>
      <c r="M28" s="74" t="s">
        <v>12</v>
      </c>
      <c r="N28" s="75"/>
      <c r="O28" s="75"/>
      <c r="P28" s="75"/>
      <c r="Q28" s="75"/>
      <c r="R28" s="75"/>
      <c r="S28" s="76"/>
      <c r="T28" s="22">
        <f>COUNTIF(F7:F21,"Multiracial")</f>
        <v>0</v>
      </c>
      <c r="U28"/>
      <c r="V28"/>
      <c r="W28"/>
    </row>
    <row r="29" spans="4:54" ht="16.45" customHeight="1" x14ac:dyDescent="0.3">
      <c r="D29" s="30"/>
      <c r="E29" s="30"/>
      <c r="F29" s="32"/>
      <c r="G29" s="39"/>
      <c r="H29" s="3"/>
      <c r="I29"/>
      <c r="J29" s="3"/>
      <c r="K29" s="3"/>
      <c r="L29"/>
      <c r="M29" s="74" t="s">
        <v>13</v>
      </c>
      <c r="N29" s="75"/>
      <c r="O29" s="75"/>
      <c r="P29" s="75"/>
      <c r="Q29" s="75"/>
      <c r="R29" s="75"/>
      <c r="S29" s="76"/>
      <c r="T29" s="26">
        <f>COUNTIF(F7:F21,"White")</f>
        <v>0</v>
      </c>
      <c r="U29"/>
      <c r="V29"/>
      <c r="W29"/>
    </row>
    <row r="30" spans="4:54" ht="32.6" customHeight="1" x14ac:dyDescent="0.3">
      <c r="D30" s="68" t="s">
        <v>39</v>
      </c>
      <c r="E30" s="68"/>
      <c r="F30" s="31">
        <f>COUNTIF(K7:K21,"Criteria Already Met")</f>
        <v>15</v>
      </c>
      <c r="G30" s="38"/>
      <c r="H30" s="3"/>
      <c r="I30"/>
      <c r="J30" s="3"/>
      <c r="K30" s="3"/>
      <c r="L30"/>
      <c r="M30" s="73" t="s">
        <v>64</v>
      </c>
      <c r="N30" s="73"/>
      <c r="O30" s="73"/>
      <c r="P30" s="73"/>
      <c r="Q30" s="73"/>
      <c r="R30" s="73"/>
      <c r="S30" s="73"/>
      <c r="T30" s="21">
        <f>COUNTIF(G7:G21,"Y")</f>
        <v>0</v>
      </c>
      <c r="U30"/>
      <c r="V30"/>
      <c r="W30"/>
    </row>
    <row r="31" spans="4:54" ht="16.3" customHeight="1" x14ac:dyDescent="0.3">
      <c r="D31" s="68" t="s">
        <v>48</v>
      </c>
      <c r="E31" s="68"/>
      <c r="F31" s="31">
        <f>COUNTIF(K7:K21,"Anticipated")</f>
        <v>0</v>
      </c>
      <c r="G31" s="38"/>
      <c r="L31"/>
      <c r="M31"/>
      <c r="N31"/>
      <c r="O31"/>
      <c r="P31"/>
      <c r="Q31"/>
      <c r="R31"/>
      <c r="S31"/>
      <c r="T31"/>
      <c r="U31"/>
      <c r="V31"/>
      <c r="W31"/>
      <c r="X31"/>
      <c r="Y31"/>
      <c r="Z31"/>
      <c r="AA31"/>
      <c r="AB31"/>
      <c r="AK31"/>
      <c r="AL31"/>
      <c r="AM31"/>
      <c r="AN31"/>
      <c r="AO31"/>
      <c r="AU31"/>
      <c r="AV31"/>
      <c r="AW31"/>
      <c r="AX31"/>
      <c r="AY31"/>
    </row>
    <row r="32" spans="4:54" ht="16.45" customHeight="1" x14ac:dyDescent="0.3">
      <c r="D32" s="30"/>
      <c r="E32" s="33"/>
      <c r="F32" s="34"/>
      <c r="G32" s="40"/>
      <c r="H32" s="27"/>
      <c r="I32" s="27"/>
      <c r="M32" s="73" t="s">
        <v>51</v>
      </c>
      <c r="N32" s="73"/>
      <c r="O32" s="73"/>
      <c r="P32" s="73"/>
      <c r="Q32" s="73"/>
      <c r="R32" s="73"/>
      <c r="S32" s="73"/>
      <c r="T32" s="26">
        <f>COUNTIF(J7:J21,"Current English Language Learner (ELL)")</f>
        <v>0</v>
      </c>
    </row>
    <row r="33" spans="4:20" ht="16.45" customHeight="1" x14ac:dyDescent="0.3">
      <c r="D33" s="73" t="s">
        <v>40</v>
      </c>
      <c r="E33" s="73"/>
      <c r="F33" s="22">
        <f>COUNTIF(AH7:AH21,"Yes")-F34</f>
        <v>0</v>
      </c>
      <c r="G33" s="41"/>
      <c r="H33" s="27"/>
      <c r="I33" s="27"/>
      <c r="M33" s="73" t="s">
        <v>38</v>
      </c>
      <c r="N33" s="73"/>
      <c r="O33" s="73"/>
      <c r="P33" s="73"/>
      <c r="Q33" s="73"/>
      <c r="R33" s="73"/>
      <c r="S33" s="73"/>
      <c r="T33" s="21">
        <f>COUNTIF(J7:J21,"Former/Ever ELL")</f>
        <v>0</v>
      </c>
    </row>
    <row r="34" spans="4:20" ht="16.45" customHeight="1" x14ac:dyDescent="0.3">
      <c r="D34" s="73" t="s">
        <v>41</v>
      </c>
      <c r="E34" s="73"/>
      <c r="F34" s="22">
        <f>COUNTIF(AR7:AR21,"Yes")</f>
        <v>0</v>
      </c>
      <c r="G34" s="41"/>
      <c r="H34" s="3"/>
      <c r="J34" s="3"/>
      <c r="K34" s="3"/>
      <c r="M34" s="73" t="s">
        <v>49</v>
      </c>
      <c r="N34" s="73"/>
      <c r="O34" s="73"/>
      <c r="P34" s="73"/>
      <c r="Q34" s="73"/>
      <c r="R34" s="73"/>
      <c r="S34" s="73"/>
      <c r="T34" s="26">
        <f>COUNTIF(J7:J21,"Never ELL with a Home Language of English")</f>
        <v>0</v>
      </c>
    </row>
    <row r="35" spans="4:20" ht="32.6" customHeight="1" x14ac:dyDescent="0.3">
      <c r="D35" s="73" t="s">
        <v>42</v>
      </c>
      <c r="E35" s="73"/>
      <c r="F35" s="22">
        <f>COUNTIF(BB7:BB21,"Yes")</f>
        <v>0</v>
      </c>
      <c r="G35" s="41"/>
      <c r="H35" s="3"/>
      <c r="J35" s="3"/>
      <c r="K35" s="3"/>
      <c r="M35" s="73" t="s">
        <v>50</v>
      </c>
      <c r="N35" s="73"/>
      <c r="O35" s="73"/>
      <c r="P35" s="73"/>
      <c r="Q35" s="73"/>
      <c r="R35" s="73"/>
      <c r="S35" s="73"/>
      <c r="T35" s="21">
        <f>COUNTIF(J7:J21,"Never ELL with a Home Language other than English")</f>
        <v>0</v>
      </c>
    </row>
    <row r="36" spans="4:20" x14ac:dyDescent="0.3">
      <c r="D36"/>
      <c r="E36"/>
      <c r="F36"/>
      <c r="G36"/>
      <c r="H36" s="3"/>
      <c r="J36" s="3"/>
      <c r="K36" s="3"/>
    </row>
    <row r="37" spans="4:20" ht="30.7" customHeight="1" x14ac:dyDescent="0.3">
      <c r="D37" s="87" t="s">
        <v>43</v>
      </c>
      <c r="E37" s="87"/>
      <c r="F37" s="87"/>
      <c r="G37" s="87"/>
      <c r="H37" s="87"/>
      <c r="I37" s="87"/>
      <c r="J37" s="87"/>
      <c r="K37" s="87"/>
      <c r="L37" s="87"/>
      <c r="M37" s="87"/>
      <c r="N37" s="87"/>
      <c r="O37" s="87"/>
      <c r="P37" s="87"/>
      <c r="Q37" s="87"/>
      <c r="R37" s="87"/>
      <c r="S37" s="87"/>
      <c r="T37" s="87"/>
    </row>
    <row r="38" spans="4:20" ht="30.7" customHeight="1" x14ac:dyDescent="0.3">
      <c r="D38" s="71" t="s">
        <v>32</v>
      </c>
      <c r="E38" s="71"/>
      <c r="F38" s="71"/>
      <c r="G38" s="71"/>
      <c r="H38" s="71"/>
      <c r="I38" s="71"/>
      <c r="J38" s="71"/>
      <c r="K38" s="71"/>
      <c r="L38" s="71"/>
      <c r="M38" s="71"/>
      <c r="N38" s="71"/>
      <c r="O38" s="71"/>
      <c r="P38" s="71"/>
      <c r="Q38" s="71"/>
      <c r="R38" s="71"/>
      <c r="S38" s="71"/>
      <c r="T38" s="71"/>
    </row>
    <row r="39" spans="4:20" ht="18" customHeight="1" x14ac:dyDescent="0.3">
      <c r="D39" s="88" t="s">
        <v>33</v>
      </c>
      <c r="E39" s="89"/>
      <c r="F39" s="69"/>
      <c r="G39" s="70"/>
      <c r="H39" s="69" t="s">
        <v>34</v>
      </c>
      <c r="I39" s="70"/>
      <c r="J39" s="69"/>
      <c r="K39" s="70"/>
      <c r="L39" s="88" t="s">
        <v>17</v>
      </c>
      <c r="M39" s="89"/>
      <c r="N39" s="83"/>
      <c r="O39" s="84"/>
      <c r="P39" s="84"/>
      <c r="Q39" s="84"/>
      <c r="R39" s="84"/>
      <c r="S39" s="84"/>
      <c r="T39" s="85"/>
    </row>
    <row r="40" spans="4:20" ht="18" customHeight="1" x14ac:dyDescent="0.3">
      <c r="D40" s="81" t="s">
        <v>18</v>
      </c>
      <c r="E40" s="81"/>
      <c r="F40" s="69"/>
      <c r="G40" s="72"/>
      <c r="H40" s="72"/>
      <c r="I40" s="72"/>
      <c r="J40" s="72"/>
      <c r="K40" s="70"/>
      <c r="L40" s="81" t="s">
        <v>19</v>
      </c>
      <c r="M40" s="81"/>
      <c r="N40" s="86"/>
      <c r="O40" s="86"/>
      <c r="P40" s="86"/>
      <c r="Q40" s="86"/>
      <c r="R40" s="86"/>
      <c r="S40" s="86"/>
      <c r="T40" s="86"/>
    </row>
    <row r="41" spans="4:20" x14ac:dyDescent="0.3">
      <c r="E41" s="3"/>
      <c r="F41" s="3"/>
      <c r="G41" s="3"/>
    </row>
    <row r="42" spans="4:20" x14ac:dyDescent="0.3">
      <c r="D42" s="65" t="s">
        <v>81</v>
      </c>
      <c r="E42" s="66"/>
      <c r="F42" s="67"/>
      <c r="G42" s="41"/>
    </row>
    <row r="43" spans="4:20" x14ac:dyDescent="0.3">
      <c r="H43"/>
      <c r="I43"/>
      <c r="J43"/>
      <c r="K43"/>
    </row>
    <row r="45" spans="4:20" x14ac:dyDescent="0.3">
      <c r="E45"/>
      <c r="F45"/>
      <c r="G45"/>
    </row>
    <row r="46" spans="4:20" x14ac:dyDescent="0.3">
      <c r="E46"/>
      <c r="F46"/>
      <c r="G46"/>
      <c r="I46"/>
      <c r="J46"/>
      <c r="K46"/>
      <c r="L46"/>
      <c r="M46"/>
      <c r="N46"/>
      <c r="O46"/>
    </row>
    <row r="47" spans="4:20" x14ac:dyDescent="0.3">
      <c r="E47"/>
      <c r="F47"/>
      <c r="G47"/>
    </row>
    <row r="48" spans="4:20" x14ac:dyDescent="0.3">
      <c r="E48"/>
      <c r="F48"/>
      <c r="G48"/>
    </row>
  </sheetData>
  <sheetProtection algorithmName="SHA-512" hashValue="dIpKuP7ZeUmEfmFqETaaKxVNeFK4VaHSY9SYy9n8zirlL40hEsT2UIbM6lQOuzFIhUO7n3oK0u/UHpoofo9Z0g==" saltValue="2Lu4elvfxBqW3z//EwlGAg==" spinCount="100000" sheet="1" objects="1" scenarios="1" deleteColumns="0" deleteRows="0" sort="0"/>
  <sortState xmlns:xlrd2="http://schemas.microsoft.com/office/spreadsheetml/2017/richdata2" ref="A7:BE21">
    <sortCondition ref="J7:J21"/>
  </sortState>
  <mergeCells count="42">
    <mergeCell ref="AY4:BD5"/>
    <mergeCell ref="G2:I2"/>
    <mergeCell ref="K2:N2"/>
    <mergeCell ref="M26:S26"/>
    <mergeCell ref="AB4:AI5"/>
    <mergeCell ref="D31:E31"/>
    <mergeCell ref="M24:S24"/>
    <mergeCell ref="M25:S25"/>
    <mergeCell ref="M27:S27"/>
    <mergeCell ref="AO4:AT5"/>
    <mergeCell ref="A1:C5"/>
    <mergeCell ref="O2:R2"/>
    <mergeCell ref="D1:R1"/>
    <mergeCell ref="D40:E40"/>
    <mergeCell ref="D33:E33"/>
    <mergeCell ref="E2:F2"/>
    <mergeCell ref="N39:T39"/>
    <mergeCell ref="N40:T40"/>
    <mergeCell ref="L40:M40"/>
    <mergeCell ref="D37:T37"/>
    <mergeCell ref="L39:M39"/>
    <mergeCell ref="D39:E39"/>
    <mergeCell ref="F39:G39"/>
    <mergeCell ref="S4:X5"/>
    <mergeCell ref="D24:E24"/>
    <mergeCell ref="M35:S35"/>
    <mergeCell ref="D42:F42"/>
    <mergeCell ref="D26:E26"/>
    <mergeCell ref="D27:E27"/>
    <mergeCell ref="H39:I39"/>
    <mergeCell ref="D38:T38"/>
    <mergeCell ref="F40:K40"/>
    <mergeCell ref="J39:K39"/>
    <mergeCell ref="M33:S33"/>
    <mergeCell ref="M32:S32"/>
    <mergeCell ref="M34:S34"/>
    <mergeCell ref="D34:E34"/>
    <mergeCell ref="D35:E35"/>
    <mergeCell ref="M28:S28"/>
    <mergeCell ref="M29:S29"/>
    <mergeCell ref="M30:S30"/>
    <mergeCell ref="D30:E30"/>
  </mergeCells>
  <conditionalFormatting sqref="D43:D45 K2 G2 D47:D1048576 D1:D2 D36 D6:D24">
    <cfRule type="duplicateValues" dxfId="8" priority="13"/>
  </conditionalFormatting>
  <conditionalFormatting sqref="D26">
    <cfRule type="duplicateValues" dxfId="7" priority="3"/>
  </conditionalFormatting>
  <conditionalFormatting sqref="D27">
    <cfRule type="duplicateValues" dxfId="6" priority="2"/>
  </conditionalFormatting>
  <conditionalFormatting sqref="D7:D21">
    <cfRule type="duplicateValues" dxfId="0" priority="21"/>
  </conditionalFormatting>
  <dataValidations xWindow="860" yWindow="302" count="31">
    <dataValidation type="list" showInputMessage="1" showErrorMessage="1" errorTitle="Ethnicity Error" error="You must choose either &quot;Yes&quot; or &quot;No&quot; from the drop-down menu." promptTitle="Ethnicity Message" prompt="If the student identifies as Hispanic, Latino, or of Spanish Origin, please choose &quot;Yes&quot; from the drop-down menu.  If not, please choose &quot;No&quot;." sqref="G7:G21" xr:uid="{B9265837-9CC6-4137-8C85-11F5F7AB9513}">
      <formula1>"Y, N"</formula1>
    </dataValidation>
    <dataValidation type="list" showInputMessage="1" showErrorMessage="1" errorTitle="Gender Error" error="You must choose one of the three possible choices from the pull-down menu: F (female), M (male), or Non-Binary." promptTitle="Gender" prompt="Please enter the gender with which the Seal candidate identifies." sqref="E7:E21" xr:uid="{DA655346-CBCC-4E58-9571-B9822D68CA81}">
      <formula1>"F, M, Non-Binary"</formula1>
    </dataValidation>
    <dataValidation type="list" showInputMessage="1" showErrorMessage="1" errorTitle="ELL Status Error Message" error="Please choose one of the four options from the drop-down menu." promptTitle="ELL Status Message" prompt="Every Seal candidate must have only ONE ELL status: Current English Language Learner (ELL), Former/Ever ELL, Never ELL with Home Language of English, or Never ELL with a Home Language other than English." sqref="J7:J21" xr:uid="{18B37D35-319A-492D-8AF3-BEBC1B59D413}">
      <formula1>" Current English Language Learner (ELL), Former/Ever ELL, Never ELL with a Home Language of English, Never ELL with a Home Language other than English"</formula1>
    </dataValidation>
    <dataValidation type="list" showInputMessage="1" showErrorMessage="1" errorTitle="Age Error" error="You must enter one of the two choices from the drop-down menu:  Y or N." promptTitle="Age Message" prompt="Please enter a &quot;Y&quot; if the student will be 21 years of age or under at the time of graduation.  Enter an &quot;N&quot; if the student will be over the age of 21 at the time of graduation." sqref="I7:I21" xr:uid="{B77D5C3E-E95A-4BB1-A73A-77A1CB093D63}">
      <formula1>"Y, N"</formula1>
    </dataValidation>
    <dataValidation type="list" showInputMessage="1" showErrorMessage="1" errorTitle="Graduating Senior Error" error="If the student is not a graduating senior, do not report them this year.  Wait until their year of graduation to report them on this form." promptTitle="Graduating Senior Message" prompt="Only graduating seniors should be reported on this form.  Students are reported only in the year in which they graduate." sqref="H7:H21" xr:uid="{61A74652-BD24-4F71-A5F2-A376A0E05FA3}">
      <formula1>"Y"</formula1>
    </dataValidation>
    <dataValidation type="whole" errorStyle="warning" allowBlank="1" showInputMessage="1" showErrorMessage="1" errorTitle="ID Error" error="The official NYSSIS Student ID number must consist of a string of up to 12 digits - no other characters are permitted." promptTitle="NYSSIS Student ID Number Message" prompt="Please enter the official NYSSIS student ID number, consisting only of up to 12 digits and no other characters." sqref="D7:D21" xr:uid="{5CA6F034-6A68-4A9E-A79B-DF2DD178ACA8}">
      <formula1>0</formula1>
      <formula2>999999999999</formula2>
    </dataValidation>
    <dataValidation type="list" showInputMessage="1" showErrorMessage="1" errorTitle="Anticipated" error="Every student must be marked either &quot;Criteria already met&quot; or &quot;Anticipated&quot;. " promptTitle="Criteria Message" prompt="Please distinguish between students who have already met ALL NYSSB criteria by the date of this form (&quot;Criteria already met&quot;) from the students who are anticipated to meet the Seal criteria by July 15th, but have not yet done so. (&quot;Anticipated&quot;)." sqref="K7:K21" xr:uid="{B94E6AD0-1336-470B-BD30-71C73BC95AFF}">
      <formula1>"Criteria already met, Anticipated"</formula1>
    </dataValidation>
    <dataValidation type="list" showInputMessage="1" showErrorMessage="1" errorTitle="Race Error" error="You must choose one of the five choices from the drop-down menu." promptTitle="Race Message" prompt="Please choose the race with which the student identifies from the six options.  Students can identify their race as Hispanic or they can answer yes to the following question on Hispanic ethnicity, in which case the student would identify another race." sqref="F7:F21" xr:uid="{9EB86048-5698-4E91-9D8A-AC30A8E0C045}">
      <formula1>"American Indian or Alaska Native,Asian or Native Hawaiian or Other Pacific Islander,Black or African American,Hispanic or Latino or of Spanish Origin, Multiracial, White"</formula1>
    </dataValidation>
    <dataValidation type="textLength" operator="greaterThanOrEqual" allowBlank="1" showInputMessage="1" showErrorMessage="1" errorTitle="BEDS Code Error" error="Your school BEDS code must be 12 digits (or 11 digits if the first one is zero).  Do not include any dashes or spaces." promptTitle="BEDS Code Entry" prompt="Please enter your school's BEDS code consisting of 12 digits (or 11 if the first one is zero).  You should NOT enter the district's BEDS code.  If you do not know your school's BEDS code, you can look it up at www.data.nysed.gov._x000a_" sqref="O2:R2" xr:uid="{011A3C88-7F5D-4B33-9B18-2B95DC8E3CED}">
      <formula1>11</formula1>
    </dataValidation>
    <dataValidation type="list" allowBlank="1" showInputMessage="1" showErrorMessage="1" prompt="Enter an &quot;X&quot; for any student who earned 80% or better on the ELA Regents exam or for any student who received an exemption from the June 2020 ELA exam due to the COVID-19 cancellation of the exam." sqref="L7:L21" xr:uid="{1715D0DD-C736-4463-B2AE-3C8E1B099634}">
      <formula1>"X"</formula1>
    </dataValidation>
    <dataValidation type="list" allowBlank="1" showInputMessage="1" showErrorMessage="1" prompt="Enter an &quot;X&quot; for an ELL who earned 75% or better on 2 Regents exam not in translation, other than the ELA exam." sqref="M7:M21" xr:uid="{FF8AC0D6-776D-424A-B1ED-C0890915543F}">
      <formula1>"X"</formula1>
    </dataValidation>
    <dataValidation type="list" allowBlank="1" showInputMessage="1" showErrorMessage="1" prompt="Enter an &quot;X&quot; for an ELL who earned an overall score of 290 or better on the NYSESLAT during 9th - 12th grades or for an ELL who received an exemption from the spring 2020 NYSESLAT." sqref="N7:N21" xr:uid="{05571A7B-6ECD-4F70-BB33-0A30FB97834F}">
      <formula1>"X"</formula1>
    </dataValidation>
    <dataValidation type="list" allowBlank="1" showInputMessage="1" showErrorMessage="1" prompt="Enter an &quot;X&quot; for a student who earned an average of 85% or better in their 11th &amp; 12th grade English Language Arts courses." sqref="O7:O21" xr:uid="{C99F40C0-B79E-470B-B493-BBAF2859CF1C}">
      <formula1>"X"</formula1>
    </dataValidation>
    <dataValidation type="list" allowBlank="1" showInputMessage="1" showErrorMessage="1" prompt="Enter an &quot;X&quot; for an ELL who scored 80% or better on the TOEFL." sqref="P7:P21" xr:uid="{853EEE11-6D9B-4CF7-828D-5614694BAF10}">
      <formula1>"X"</formula1>
    </dataValidation>
    <dataValidation type="list" allowBlank="1" showInputMessage="1" showErrorMessage="1" prompt="Enter an &quot;X&quot; for a student who scored 3 or better on the AP English Language exam." sqref="Q7:Q21" xr:uid="{45ADC89B-62F3-479D-8840-9F6A6C6C5D61}">
      <formula1>"X"</formula1>
    </dataValidation>
    <dataValidation type="list" allowBlank="1" showInputMessage="1" showErrorMessage="1" prompt="Enter an &quot;X&quot; for a student who scored 3 or better on the AP English Literature exam." sqref="R7:R21" xr:uid="{DF418F05-B4ED-4BD7-8DD2-CC571743295F}">
      <formula1>"X"</formula1>
    </dataValidation>
    <dataValidation type="list" allowBlank="1" showInputMessage="1" showErrorMessage="1" prompt="Enter an &quot;X&quot; for a student whose Culminating Project (including presentation) is evaluated at least Intermediate High for all three modes._x000a_" sqref="S7:S21" xr:uid="{A14A5101-F9B4-4568-991D-E05F849F13CF}">
      <formula1>"X"</formula1>
    </dataValidation>
    <dataValidation allowBlank="1" showInputMessage="1" showErrorMessage="1" prompt="This field auto-calculates the points earned towards the criteria for English proficiency and cannot be edited by the user._x000a_" sqref="T7:T21" xr:uid="{99D885C9-6934-4FBF-A3C8-BB86452C7432}"/>
    <dataValidation allowBlank="1" showInputMessage="1" showErrorMessage="1" prompt="This field auto-calculates whether the English criteria have been met based on earning at least 3 points and cannot be edited by the user." sqref="U7:U21" xr:uid="{D61FDFF3-3741-4FBC-8A8B-3D54D22BCD0D}"/>
    <dataValidation allowBlank="1" showInputMessage="1" showErrorMessage="1" prompt="Please enter the World Language (other than English) in which the student is completing the Seal.  Do NOT enter English for this field." sqref="W7:W21" xr:uid="{6A07C44D-6741-4E75-ABCD-1BA0C919BB10}"/>
    <dataValidation type="list" allowBlank="1" showInputMessage="1" showErrorMessage="1" prompt="Enter an &quot;X&quot; for a student who earned an average of 85% or better in their Checkpoint C World Language course(s)._x000a_" sqref="AU7:AU21 AK7:AK21 X7:X21" xr:uid="{7F195016-B57C-4DFA-ABC0-9B398F68BAE0}">
      <formula1>"X"</formula1>
    </dataValidation>
    <dataValidation type="list" allowBlank="1" showInputMessage="1" showErrorMessage="1" prompt="Enter and &quot;X&quot; for a transcript that shows at least 3 years of instruction (≥ 8th grade) with ≥ B average." sqref="AV7:AV21 AL7:AL21 Y7:Y21" xr:uid="{4188DB93-2EB3-4892-9261-F4527013D67D}">
      <formula1>"X"</formula1>
    </dataValidation>
    <dataValidation type="list" allowBlank="1" showInputMessage="1" showErrorMessage="1" prompt="Enter an &quot;X&quot; for a student in a Bilingual Education Program who earned an average of 85% or better in their Home Language Arts (HLA) course." sqref="AW7:AW21 AM7:AM21 Z7:Z21" xr:uid="{4AC729B7-B69C-4574-94B8-94CD94D458EC}">
      <formula1>"X"</formula1>
    </dataValidation>
    <dataValidation type="list" allowBlank="1" showInputMessage="1" showErrorMessage="1" prompt="Use the pull-down menu to select one of the approved Checkpoint C assessments successfully completed by the student." sqref="AX7:AY21 AN7:AO21 AA7:AB21" xr:uid="{5A700F6B-FAC4-40BA-9C22-AD7DD27D4704}">
      <formula1>"AAPPL, AP Language, AP Literature, DELE, IB, OPI(c) - WPT/BWT - RPT - LPT, STAMP4S, ASL - SLPI, Latin - ALIRA, Oral Interview"</formula1>
    </dataValidation>
    <dataValidation type="list" allowBlank="1" showInputMessage="1" showErrorMessage="1" prompt="Enter an &quot;X&quot; for a student whose Culminating Project (including presentation) is evaluated at least Intermediate High in all three modes." sqref="AZ7:AZ21 AP7:AP21 AC7:AC21" xr:uid="{23CCCEDE-E095-473C-BE08-9AB889BC11A2}">
      <formula1>"X"</formula1>
    </dataValidation>
    <dataValidation allowBlank="1" showInputMessage="1" showErrorMessage="1" prompt="This field auto-calculates the points earned towards the criteria in the student's primary world language and cannot be edited by the user." sqref="AQ7:AQ21 BA7:BA21 AD7:AD21" xr:uid="{F66618BD-E54A-4EA7-A9EF-5BB88DBC695F}"/>
    <dataValidation allowBlank="1" showInputMessage="1" showErrorMessage="1" prompt="This field auto-calculates whether the World Language criteria have been met based on earning at least 3 points and cannot be edited by the user." sqref="AR7:AR21 BB7:BB21 AE7:AE21" xr:uid="{BEB59086-E8F3-4886-BAD6-B032C9F8F648}"/>
    <dataValidation allowBlank="1" showInputMessage="1" showErrorMessage="1" prompt="This field auto-calculates whether the Seal of Biliteracy criteria have been met based on earning at least 3 points  English and in a primary World Language (for a total of at least 6 points) and cannot be edited by the user." sqref="AH7:AH21" xr:uid="{9D22E94B-BC12-4422-8DE8-01E8E7AFB4A3}"/>
    <dataValidation allowBlank="1" showInputMessage="1" showErrorMessage="1" prompt="Please enter the 2nd World Language (other than English) in which the student is completing the Seal.  Do NOT enter English for this field." sqref="AJ7:AJ21" xr:uid="{0AAAB188-06A1-4363-9EAB-5D5EC01BCADF}"/>
    <dataValidation allowBlank="1" showInputMessage="1" showErrorMessage="1" prompt="Please enter the 3rd World Language (other than English) in which the student is completing the Seal.  Do NOT enter English for this field." sqref="AT7:AT21" xr:uid="{A82AF028-F855-4B7A-9AC6-FD7BEEA0BF97}"/>
    <dataValidation allowBlank="1" showInputMessage="1" showErrorMessage="1" prompt="Please enter the district, archdiocese, or independent school grouping name." sqref="E2:F2" xr:uid="{7496FDA7-4FDD-4D11-B328-5FF558D34391}"/>
  </dataValidations>
  <pageMargins left="0.3" right="0.3" top="0.25" bottom="0.75" header="0.3" footer="0.3"/>
  <pageSetup scale="24"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42B0C-1385-4921-B107-21614A97F2FB}">
  <dimension ref="A1:C38"/>
  <sheetViews>
    <sheetView workbookViewId="0">
      <selection activeCell="B33" sqref="B33"/>
    </sheetView>
  </sheetViews>
  <sheetFormatPr defaultRowHeight="15.05" customHeight="1" x14ac:dyDescent="0.3"/>
  <cols>
    <col min="1" max="1" width="46.109375" customWidth="1"/>
    <col min="2" max="2" width="10.109375" customWidth="1"/>
    <col min="3" max="3" width="45.109375" style="46" customWidth="1"/>
  </cols>
  <sheetData>
    <row r="1" spans="1:3" ht="15.05" customHeight="1" x14ac:dyDescent="0.3">
      <c r="A1" t="s">
        <v>65</v>
      </c>
      <c r="B1" t="s">
        <v>67</v>
      </c>
      <c r="C1" s="46" t="s">
        <v>66</v>
      </c>
    </row>
    <row r="2" spans="1:3" ht="15.05" customHeight="1" x14ac:dyDescent="0.3">
      <c r="A2" s="37" t="s">
        <v>53</v>
      </c>
      <c r="B2">
        <f>COUNTBLANK('EOY Data Form'!E2)</f>
        <v>1</v>
      </c>
      <c r="C2" s="47" t="str">
        <f>IF(B2=1,"The district name (E2) field is blank.  Please fill in.","Field correctly filled in.")</f>
        <v>The district name (E2) field is blank.  Please fill in.</v>
      </c>
    </row>
    <row r="3" spans="1:3" ht="15.05" customHeight="1" x14ac:dyDescent="0.3">
      <c r="A3" s="37" t="str">
        <f>'EOY Data Form'!G2</f>
        <v>School Name</v>
      </c>
      <c r="B3">
        <f>COUNTBLANK('EOY Data Form'!J2)</f>
        <v>1</v>
      </c>
      <c r="C3" s="47" t="str">
        <f>IF(B2=1,"The school name (J2) field is blank.  Please fill in.","Field correctly filled in.")</f>
        <v>The school name (J2) field is blank.  Please fill in.</v>
      </c>
    </row>
    <row r="4" spans="1:3" ht="15.05" customHeight="1" x14ac:dyDescent="0.3">
      <c r="A4" s="37" t="str">
        <f>'EOY Data Form'!K2</f>
        <v>School BEDS Code</v>
      </c>
      <c r="B4">
        <f>COUNTBLANK('EOY Data Form'!O2)</f>
        <v>1</v>
      </c>
      <c r="C4" s="47" t="str">
        <f>IF(B2=1,"The school BEDS Code (02) field is blank.  Please fill in.","Field correctly filled in.")</f>
        <v>The school BEDS Code (02) field is blank.  Please fill in.</v>
      </c>
    </row>
    <row r="6" spans="1:3" ht="15.05" customHeight="1" x14ac:dyDescent="0.3">
      <c r="A6" s="35" t="s">
        <v>35</v>
      </c>
      <c r="B6" s="31">
        <f>'EOY Data Form'!F24</f>
        <v>15</v>
      </c>
    </row>
    <row r="7" spans="1:3" ht="15.05" customHeight="1" x14ac:dyDescent="0.3">
      <c r="A7" s="30"/>
      <c r="B7" s="32"/>
    </row>
    <row r="8" spans="1:3" ht="52.45" customHeight="1" x14ac:dyDescent="0.3">
      <c r="A8" s="35" t="s">
        <v>46</v>
      </c>
      <c r="B8" s="31">
        <f>'EOY Data Form'!F26</f>
        <v>0</v>
      </c>
      <c r="C8" s="47" t="str">
        <f>IF(B6-B8&gt;0,"The Total # of Seal Candidates does not equal the total # of students who have met the Seal criteria.  Please fix this.", "Field correctly filled in.")</f>
        <v>The Total # of Seal Candidates does not equal the total # of students who have met the Seal criteria.  Please fix this.</v>
      </c>
    </row>
    <row r="9" spans="1:3" ht="52.45" customHeight="1" x14ac:dyDescent="0.3">
      <c r="A9" s="35" t="s">
        <v>47</v>
      </c>
      <c r="B9" s="31">
        <f>'EOY Data Form'!F27</f>
        <v>15</v>
      </c>
      <c r="C9" s="47" t="str">
        <f>IF(B9&gt;0,"There are students listed who have not met the Seal criteria. Please remove them.  Only students who have met the criteria should be listed on this form.", "Field correctly filled in.")</f>
        <v>There are students listed who have not met the Seal criteria. Please remove them.  Only students who have met the criteria should be listed on this form.</v>
      </c>
    </row>
    <row r="10" spans="1:3" ht="15.05" customHeight="1" x14ac:dyDescent="0.3">
      <c r="A10" s="30"/>
      <c r="B10" s="32"/>
    </row>
    <row r="11" spans="1:3" ht="15.05" customHeight="1" x14ac:dyDescent="0.3">
      <c r="A11" s="35" t="s">
        <v>39</v>
      </c>
      <c r="B11" s="31">
        <f>'EOY Data Form'!F30</f>
        <v>15</v>
      </c>
      <c r="C11" s="111" t="str">
        <f>IF(SUM(B11:B12)=B6,"Form correctly filled in.","The sum of students who have met or will meet the Seal criteria must equal the total # of Seal candidates.  Please fix this.")</f>
        <v>Form correctly filled in.</v>
      </c>
    </row>
    <row r="12" spans="1:3" ht="15.05" customHeight="1" x14ac:dyDescent="0.3">
      <c r="A12" s="35" t="s">
        <v>48</v>
      </c>
      <c r="B12" s="31">
        <f>'EOY Data Form'!F31</f>
        <v>0</v>
      </c>
      <c r="C12" s="111"/>
    </row>
    <row r="13" spans="1:3" ht="15.05" customHeight="1" x14ac:dyDescent="0.3">
      <c r="A13" s="30"/>
      <c r="B13" s="34"/>
    </row>
    <row r="14" spans="1:3" ht="15.05" customHeight="1" x14ac:dyDescent="0.3">
      <c r="A14" s="36" t="s">
        <v>40</v>
      </c>
      <c r="B14" s="22">
        <f>'EOY Data Form'!F33</f>
        <v>0</v>
      </c>
      <c r="C14" s="112" t="str">
        <f>IF(SUM(B14:B16)=B6,"Form correctly filled in.","The sum of students who have earned the Seal 1 or more languages must equal the total # of Seal candidates.  Please fix this.")</f>
        <v>The sum of students who have earned the Seal 1 or more languages must equal the total # of Seal candidates.  Please fix this.</v>
      </c>
    </row>
    <row r="15" spans="1:3" ht="15.05" customHeight="1" x14ac:dyDescent="0.3">
      <c r="A15" s="36" t="s">
        <v>41</v>
      </c>
      <c r="B15" s="22">
        <f>'EOY Data Form'!F34</f>
        <v>0</v>
      </c>
      <c r="C15" s="112"/>
    </row>
    <row r="16" spans="1:3" ht="15.05" customHeight="1" x14ac:dyDescent="0.3">
      <c r="A16" s="36" t="s">
        <v>42</v>
      </c>
      <c r="B16" s="22">
        <f>'EOY Data Form'!F35</f>
        <v>0</v>
      </c>
      <c r="C16" s="112"/>
    </row>
    <row r="18" spans="1:3" ht="15.05" customHeight="1" x14ac:dyDescent="0.3">
      <c r="A18" s="35" t="s">
        <v>36</v>
      </c>
      <c r="B18" s="31">
        <f>'EOY Data Form'!K24</f>
        <v>0</v>
      </c>
      <c r="C18" s="112" t="str">
        <f>IF(SUM(B18:B20)=B6,"Form correctly filled in.","The sum of students of all genders must equal the total # of Seal candidates.  Please fix this.")</f>
        <v>The sum of students of all genders must equal the total # of Seal candidates.  Please fix this.</v>
      </c>
    </row>
    <row r="19" spans="1:3" ht="15.05" customHeight="1" x14ac:dyDescent="0.3">
      <c r="A19" s="35" t="s">
        <v>37</v>
      </c>
      <c r="B19" s="31">
        <f>'EOY Data Form'!K25</f>
        <v>0</v>
      </c>
      <c r="C19" s="112"/>
    </row>
    <row r="20" spans="1:3" ht="15.05" customHeight="1" x14ac:dyDescent="0.3">
      <c r="A20" s="35" t="s">
        <v>10</v>
      </c>
      <c r="B20" s="31">
        <f>'EOY Data Form'!K26</f>
        <v>0</v>
      </c>
      <c r="C20" s="112"/>
    </row>
    <row r="21" spans="1:3" ht="15.05" customHeight="1" x14ac:dyDescent="0.3">
      <c r="A21" s="30"/>
      <c r="B21" s="32"/>
    </row>
    <row r="22" spans="1:3" ht="15.05" customHeight="1" x14ac:dyDescent="0.3">
      <c r="A22" s="35" t="s">
        <v>9</v>
      </c>
      <c r="B22" s="22">
        <f>'EOY Data Form'!T24</f>
        <v>0</v>
      </c>
      <c r="C22" s="112" t="str">
        <f>IF(SUM(B22:B27)=B6,"Form correctly filled in.","The sum of students of all races must equal the total # of Seal candidates.  Please fix this.")</f>
        <v>The sum of students of all races must equal the total # of Seal candidates.  Please fix this.</v>
      </c>
    </row>
    <row r="23" spans="1:3" ht="15.05" customHeight="1" x14ac:dyDescent="0.3">
      <c r="A23" s="35" t="s">
        <v>45</v>
      </c>
      <c r="B23" s="22">
        <f>'EOY Data Form'!T25</f>
        <v>0</v>
      </c>
      <c r="C23" s="112"/>
    </row>
    <row r="24" spans="1:3" ht="15.05" customHeight="1" x14ac:dyDescent="0.3">
      <c r="A24" s="35" t="s">
        <v>11</v>
      </c>
      <c r="B24" s="22">
        <f>'EOY Data Form'!T26</f>
        <v>0</v>
      </c>
      <c r="C24" s="112"/>
    </row>
    <row r="25" spans="1:3" ht="15.05" customHeight="1" x14ac:dyDescent="0.3">
      <c r="A25" s="64" t="s">
        <v>80</v>
      </c>
      <c r="B25" s="22">
        <f>'EOY Data Form'!T27</f>
        <v>0</v>
      </c>
      <c r="C25" s="112"/>
    </row>
    <row r="26" spans="1:3" ht="15.05" customHeight="1" x14ac:dyDescent="0.3">
      <c r="A26" s="42" t="s">
        <v>12</v>
      </c>
      <c r="B26" s="22">
        <f>'EOY Data Form'!T28</f>
        <v>0</v>
      </c>
      <c r="C26" s="112"/>
    </row>
    <row r="27" spans="1:3" ht="15.05" customHeight="1" x14ac:dyDescent="0.3">
      <c r="A27" s="35" t="s">
        <v>13</v>
      </c>
      <c r="B27" s="26">
        <f>'EOY Data Form'!T29</f>
        <v>0</v>
      </c>
      <c r="C27" s="112"/>
    </row>
    <row r="29" spans="1:3" ht="15.05" customHeight="1" x14ac:dyDescent="0.3">
      <c r="A29" s="36" t="s">
        <v>51</v>
      </c>
      <c r="B29" s="26">
        <f>'EOY Data Form'!T32</f>
        <v>0</v>
      </c>
      <c r="C29" s="112" t="str">
        <f>IF(SUM(B29:B32)=B6,"Form correctly filled in.","The sum of ELLs, Former/Ever ELLs and Never ELLs must equal the total # of Seal candidates.  Please fix this.")</f>
        <v>The sum of ELLs, Former/Ever ELLs and Never ELLs must equal the total # of Seal candidates.  Please fix this.</v>
      </c>
    </row>
    <row r="30" spans="1:3" ht="15.05" customHeight="1" x14ac:dyDescent="0.3">
      <c r="A30" s="36" t="s">
        <v>38</v>
      </c>
      <c r="B30" s="26">
        <f>'EOY Data Form'!T33</f>
        <v>0</v>
      </c>
      <c r="C30" s="112"/>
    </row>
    <row r="31" spans="1:3" ht="15.05" customHeight="1" x14ac:dyDescent="0.3">
      <c r="A31" s="36" t="s">
        <v>49</v>
      </c>
      <c r="B31" s="26">
        <f>'EOY Data Form'!T34</f>
        <v>0</v>
      </c>
      <c r="C31" s="112"/>
    </row>
    <row r="32" spans="1:3" ht="15.05" customHeight="1" x14ac:dyDescent="0.3">
      <c r="A32" s="35" t="s">
        <v>50</v>
      </c>
      <c r="B32" s="26">
        <f>'EOY Data Form'!T35</f>
        <v>0</v>
      </c>
      <c r="C32" s="112"/>
    </row>
    <row r="34" spans="1:3" ht="15.05" customHeight="1" x14ac:dyDescent="0.3">
      <c r="A34" s="44" t="s">
        <v>33</v>
      </c>
      <c r="B34" s="43">
        <f>COUNTBLANK('EOY Data Form'!F39)</f>
        <v>1</v>
      </c>
      <c r="C34" s="46" t="str">
        <f>IF(B34=1,"The first name (F273) field is blank.  Please fill in.","Field correctly filled in.")</f>
        <v>The first name (F273) field is blank.  Please fill in.</v>
      </c>
    </row>
    <row r="35" spans="1:3" ht="15.05" customHeight="1" x14ac:dyDescent="0.3">
      <c r="A35" s="44" t="s">
        <v>34</v>
      </c>
      <c r="B35" s="43">
        <f>COUNTBLANK('EOY Data Form'!J39)</f>
        <v>1</v>
      </c>
      <c r="C35" s="46" t="str">
        <f>IF(B34=1,"The last name (J273) field is blank.  Please fill in.","Field correctly filled in.")</f>
        <v>The last name (J273) field is blank.  Please fill in.</v>
      </c>
    </row>
    <row r="36" spans="1:3" ht="15.05" customHeight="1" x14ac:dyDescent="0.3">
      <c r="A36" s="44" t="s">
        <v>17</v>
      </c>
      <c r="B36" s="43">
        <f>COUNTBLANK('EOY Data Form'!N39)</f>
        <v>1</v>
      </c>
      <c r="C36" s="46" t="str">
        <f>IF(B34=1,"The title (N273) field is blank.  Please fill in.","Field correctly filled in.")</f>
        <v>The title (N273) field is blank.  Please fill in.</v>
      </c>
    </row>
    <row r="37" spans="1:3" ht="15.05" customHeight="1" x14ac:dyDescent="0.3">
      <c r="A37" s="44" t="s">
        <v>18</v>
      </c>
      <c r="B37" s="43">
        <f>COUNTBLANK('EOY Data Form'!F40)</f>
        <v>1</v>
      </c>
      <c r="C37" s="46" t="str">
        <f>IF(B34=1,"The email (F274) field is blank.  Please fill in.","Field correctly filled in.")</f>
        <v>The email (F274) field is blank.  Please fill in.</v>
      </c>
    </row>
    <row r="38" spans="1:3" ht="15.05" customHeight="1" x14ac:dyDescent="0.3">
      <c r="A38" s="45" t="s">
        <v>19</v>
      </c>
      <c r="B38" s="43">
        <f>COUNTBLANK('EOY Data Form'!N40)</f>
        <v>1</v>
      </c>
      <c r="C38" s="46" t="str">
        <f>IF(B34=1,"The date (N274) field is blank.  Please fill in.","Field correctly filled in.")</f>
        <v>The date (N274) field is blank.  Please fill in.</v>
      </c>
    </row>
  </sheetData>
  <sheetProtection algorithmName="SHA-512" hashValue="Qvaxbv8oXk5GgAXRtyioBq5YSWSPVfLpGhIqejd1S8vNiEFtDEcpMw9QvWvCpHcB6y6wm8m/AuajsjmuazUHYA==" saltValue="o6OPYTIFd3njG1R4hlImJw==" spinCount="100000" sheet="1" objects="1" scenarios="1" selectLockedCells="1" selectUnlockedCells="1"/>
  <mergeCells count="5">
    <mergeCell ref="C11:C12"/>
    <mergeCell ref="C14:C16"/>
    <mergeCell ref="C18:C20"/>
    <mergeCell ref="C22:C27"/>
    <mergeCell ref="C29:C32"/>
  </mergeCells>
  <conditionalFormatting sqref="A2">
    <cfRule type="duplicateValues" dxfId="5" priority="5"/>
  </conditionalFormatting>
  <conditionalFormatting sqref="A3:A4">
    <cfRule type="duplicateValues" dxfId="4" priority="4"/>
  </conditionalFormatting>
  <conditionalFormatting sqref="A6">
    <cfRule type="duplicateValues" dxfId="3" priority="3"/>
  </conditionalFormatting>
  <conditionalFormatting sqref="A8">
    <cfRule type="duplicateValues" dxfId="2" priority="2"/>
  </conditionalFormatting>
  <conditionalFormatting sqref="A9">
    <cfRule type="duplicateValues" dxfId="1" priority="1"/>
  </conditionalFormatting>
  <pageMargins left="0.7" right="0.7" top="0.75" bottom="0.75" header="0.3" footer="0.3"/>
  <pageSetup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EOY Data Form</vt:lpstr>
      <vt:lpstr>Errors</vt:lpstr>
      <vt:lpstr>'EOY Data Form'!Print_Titles</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Candace Black</cp:lastModifiedBy>
  <cp:lastPrinted>2021-04-30T16:24:46Z</cp:lastPrinted>
  <dcterms:created xsi:type="dcterms:W3CDTF">2016-02-17T21:15:59Z</dcterms:created>
  <dcterms:modified xsi:type="dcterms:W3CDTF">2021-05-24T15:36:45Z</dcterms:modified>
</cp:coreProperties>
</file>