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P12\Special_Ed\SPECED\POLICY Folder\Part B\2024 Part B Application\Public Comment Posting\"/>
    </mc:Choice>
  </mc:AlternateContent>
  <xr:revisionPtr revIDLastSave="0" documentId="13_ncr:1_{D4160D53-972B-4449-9489-4C9995CC868F}" xr6:coauthVersionLast="47" xr6:coauthVersionMax="47" xr10:uidLastSave="{00000000-0000-0000-0000-000000000000}"/>
  <bookViews>
    <workbookView xWindow="-108" yWindow="-108" windowWidth="23256" windowHeight="12576"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H118" i="1"/>
  <c r="H122" i="1" s="1"/>
  <c r="H127" i="1" s="1"/>
  <c r="H130" i="1" s="1"/>
  <c r="H133" i="1" s="1"/>
  <c r="H136" i="1" s="1"/>
  <c r="H139" i="1" s="1"/>
  <c r="H142" i="1" s="1"/>
  <c r="H146" i="1" s="1"/>
  <c r="H151" i="1" s="1"/>
  <c r="H156" i="1" s="1"/>
  <c r="H165" i="1" s="1"/>
  <c r="H174" i="1" s="1"/>
  <c r="J116" i="1"/>
  <c r="I116" i="1"/>
  <c r="H113" i="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V227" i="1" s="1"/>
  <c r="B2" i="1"/>
  <c r="I5" i="1" s="1"/>
  <c r="I62" i="1" l="1"/>
  <c r="J64" i="1" s="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Z271" i="1"/>
  <c r="S272" i="1"/>
  <c r="I9" i="1"/>
  <c r="D111" i="1"/>
  <c r="S267" i="1"/>
  <c r="V272" i="1"/>
  <c r="H96" i="1"/>
  <c r="I99" i="1" s="1"/>
  <c r="J99" i="1" s="1"/>
  <c r="E111" i="1"/>
  <c r="J110" i="1" s="1"/>
  <c r="S268" i="1"/>
  <c r="S273" i="1"/>
  <c r="S269" i="1"/>
  <c r="S275" i="1"/>
  <c r="U269" i="1"/>
  <c r="S276" i="1"/>
  <c r="S270" i="1"/>
  <c r="S277" i="1"/>
  <c r="A110" i="1"/>
  <c r="S271" i="1"/>
  <c r="J66" i="1" l="1"/>
  <c r="J62" i="1"/>
  <c r="J104" i="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<sst xmlns="http://schemas.openxmlformats.org/spreadsheetml/2006/main" count="246" uniqueCount="187">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</sst>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6" fillId="3" borderId="0" xfId="0" applyNumberFormat="1" applyFont="1" applyFill="1"/>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xf numFmtId="0" fontId="6" fillId="3" borderId="0" xfId="0" applyFont="1" applyFill="1"/>
    <xf numFmtId="0" fontId="0" fillId="3" borderId="0" xfId="0" applyFill="1"/>
    <xf numFmtId="0" fontId="7" fillId="3" borderId="0" xfId="0" applyFont="1" applyFill="1" applyAlignment="1">
      <alignment vertical="top" wrapText="1"/>
    </xf>
    <xf numFmtId="0" fontId="0" fillId="3" borderId="0" xfId="0"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165" fontId="6" fillId="3" borderId="0" xfId="0" applyNumberFormat="1" applyFont="1" applyFill="1" applyAlignment="1">
      <alignment vertical="top" wrapText="1"/>
    </xf>
    <xf numFmtId="0" fontId="6" fillId="3" borderId="0" xfId="0" applyFont="1" applyFill="1" applyAlignment="1">
      <alignment horizontal="center"/>
    </xf>
    <xf numFmtId="165" fontId="6"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165" fontId="6" fillId="3" borderId="0" xfId="0" applyNumberFormat="1" applyFont="1" applyFill="1"/>
    <xf numFmtId="0" fontId="4" fillId="0" borderId="0" xfId="0" applyFont="1"/>
    <xf numFmtId="0" fontId="10" fillId="0" borderId="0" xfId="0" applyFont="1" applyAlignment="1">
      <alignment vertical="top"/>
    </xf>
    <xf numFmtId="0" fontId="10"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cell r="B3"/>
          <cell r="C3"/>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cell r="D13"/>
          <cell r="E13"/>
          <cell r="F13"/>
        </row>
        <row r="14">
          <cell r="A14">
            <v>2011</v>
          </cell>
          <cell r="B14">
            <v>11465960974</v>
          </cell>
          <cell r="C14">
            <v>25000000</v>
          </cell>
          <cell r="D14">
            <v>2889817578</v>
          </cell>
          <cell r="E14">
            <v>8576143396</v>
          </cell>
          <cell r="F14"/>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cell r="F17"/>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N61"/>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cell r="C2"/>
          <cell r="D2"/>
          <cell r="E2"/>
          <cell r="F2"/>
          <cell r="G2"/>
          <cell r="H2"/>
          <cell r="I2"/>
          <cell r="J2"/>
          <cell r="K2"/>
          <cell r="L2"/>
          <cell r="M2"/>
          <cell r="N2">
            <v>-34048</v>
          </cell>
          <cell r="O2"/>
          <cell r="P2"/>
          <cell r="Q2"/>
          <cell r="R2"/>
          <cell r="S2">
            <v>-249849</v>
          </cell>
          <cell r="T2"/>
          <cell r="U2"/>
          <cell r="V2">
            <v>-51783</v>
          </cell>
          <cell r="W2">
            <v>-205111</v>
          </cell>
          <cell r="X2">
            <v>-561812</v>
          </cell>
          <cell r="Y2">
            <v>-795665</v>
          </cell>
        </row>
        <row r="3">
          <cell r="A3" t="str">
            <v>Alaska</v>
          </cell>
          <cell r="B3"/>
          <cell r="C3"/>
          <cell r="D3"/>
          <cell r="E3"/>
          <cell r="F3"/>
          <cell r="G3"/>
          <cell r="H3"/>
          <cell r="I3"/>
          <cell r="J3"/>
          <cell r="K3"/>
          <cell r="L3"/>
          <cell r="M3"/>
          <cell r="N3">
            <v>-5364</v>
          </cell>
          <cell r="O3"/>
          <cell r="P3"/>
          <cell r="Q3"/>
          <cell r="R3"/>
          <cell r="S3">
            <v>-39820</v>
          </cell>
          <cell r="T3"/>
          <cell r="U3"/>
          <cell r="V3">
            <v>-8149</v>
          </cell>
          <cell r="W3">
            <v>-31656</v>
          </cell>
          <cell r="X3">
            <v>-86524</v>
          </cell>
          <cell r="Y3">
            <v>-95653</v>
          </cell>
        </row>
        <row r="4">
          <cell r="A4" t="str">
            <v>Arizona</v>
          </cell>
          <cell r="B4"/>
          <cell r="C4"/>
          <cell r="D4"/>
          <cell r="E4"/>
          <cell r="F4"/>
          <cell r="G4"/>
          <cell r="H4"/>
          <cell r="I4"/>
          <cell r="J4"/>
          <cell r="K4"/>
          <cell r="L4"/>
          <cell r="M4"/>
          <cell r="N4">
            <v>-51020</v>
          </cell>
          <cell r="O4"/>
          <cell r="P4"/>
          <cell r="Q4"/>
          <cell r="R4"/>
          <cell r="S4">
            <v>-385141</v>
          </cell>
          <cell r="T4"/>
          <cell r="U4"/>
          <cell r="V4">
            <v>-80591</v>
          </cell>
          <cell r="W4">
            <v>-325020</v>
          </cell>
          <cell r="X4">
            <v>-897771</v>
          </cell>
          <cell r="Y4">
            <v>-940019</v>
          </cell>
        </row>
        <row r="5">
          <cell r="A5" t="str">
            <v>Arkansas</v>
          </cell>
          <cell r="B5"/>
          <cell r="C5"/>
          <cell r="D5"/>
          <cell r="E5"/>
          <cell r="F5"/>
          <cell r="G5"/>
          <cell r="H5"/>
          <cell r="I5"/>
          <cell r="J5"/>
          <cell r="K5"/>
          <cell r="L5"/>
          <cell r="M5"/>
          <cell r="N5">
            <v>-20861</v>
          </cell>
          <cell r="O5"/>
          <cell r="P5"/>
          <cell r="Q5"/>
          <cell r="R5"/>
          <cell r="S5">
            <v>-158254</v>
          </cell>
          <cell r="T5"/>
          <cell r="U5"/>
          <cell r="V5">
            <v>-33198</v>
          </cell>
          <cell r="W5">
            <v>-133089</v>
          </cell>
          <cell r="X5">
            <v>-365105</v>
          </cell>
          <cell r="Y5">
            <v>-496854</v>
          </cell>
        </row>
        <row r="6">
          <cell r="A6" t="str">
            <v>California</v>
          </cell>
          <cell r="B6"/>
          <cell r="C6"/>
          <cell r="D6"/>
          <cell r="E6"/>
          <cell r="F6"/>
          <cell r="G6"/>
          <cell r="H6"/>
          <cell r="I6"/>
          <cell r="J6"/>
          <cell r="K6"/>
          <cell r="L6"/>
          <cell r="M6"/>
          <cell r="N6">
            <v>-237951</v>
          </cell>
          <cell r="O6"/>
          <cell r="P6"/>
          <cell r="Q6"/>
          <cell r="R6"/>
          <cell r="S6">
            <v>11173426</v>
          </cell>
          <cell r="T6"/>
          <cell r="U6"/>
          <cell r="V6">
            <v>-359433</v>
          </cell>
          <cell r="W6">
            <v>-1422930</v>
          </cell>
          <cell r="X6">
            <v>-3867445</v>
          </cell>
          <cell r="Y6">
            <v>-5198635</v>
          </cell>
        </row>
        <row r="7">
          <cell r="A7" t="str">
            <v>Colorado</v>
          </cell>
          <cell r="B7"/>
          <cell r="C7"/>
          <cell r="D7"/>
          <cell r="E7"/>
          <cell r="F7"/>
          <cell r="G7"/>
          <cell r="H7"/>
          <cell r="I7"/>
          <cell r="J7"/>
          <cell r="K7"/>
          <cell r="L7"/>
          <cell r="M7"/>
          <cell r="N7">
            <v>-34313</v>
          </cell>
          <cell r="O7"/>
          <cell r="P7"/>
          <cell r="Q7"/>
          <cell r="R7"/>
          <cell r="S7">
            <v>-262657</v>
          </cell>
          <cell r="T7"/>
          <cell r="U7"/>
          <cell r="V7">
            <v>-55193</v>
          </cell>
          <cell r="W7">
            <v>-218953</v>
          </cell>
          <cell r="X7">
            <v>-598206</v>
          </cell>
          <cell r="Y7">
            <v>-794299</v>
          </cell>
        </row>
        <row r="8">
          <cell r="A8" t="str">
            <v>Connecticut</v>
          </cell>
          <cell r="B8"/>
          <cell r="C8"/>
          <cell r="D8"/>
          <cell r="E8"/>
          <cell r="F8"/>
          <cell r="G8"/>
          <cell r="H8"/>
          <cell r="I8"/>
          <cell r="J8"/>
          <cell r="K8"/>
          <cell r="L8"/>
          <cell r="M8"/>
          <cell r="N8">
            <v>-22751</v>
          </cell>
          <cell r="O8"/>
          <cell r="P8"/>
          <cell r="Q8"/>
          <cell r="R8"/>
          <cell r="S8">
            <v>-165680</v>
          </cell>
          <cell r="T8"/>
          <cell r="U8"/>
          <cell r="V8">
            <v>-33878</v>
          </cell>
          <cell r="W8">
            <v>-135305</v>
          </cell>
          <cell r="X8">
            <v>-365845</v>
          </cell>
          <cell r="Y8">
            <v>-481747</v>
          </cell>
        </row>
        <row r="9">
          <cell r="A9" t="str">
            <v>Delaware</v>
          </cell>
          <cell r="B9"/>
          <cell r="C9"/>
          <cell r="D9"/>
          <cell r="E9"/>
          <cell r="F9"/>
          <cell r="G9"/>
          <cell r="H9"/>
          <cell r="I9"/>
          <cell r="J9"/>
          <cell r="K9"/>
          <cell r="L9"/>
          <cell r="M9"/>
          <cell r="N9">
            <v>-5834</v>
          </cell>
          <cell r="O9"/>
          <cell r="P9"/>
          <cell r="Q9"/>
          <cell r="R9"/>
          <cell r="S9">
            <v>-45110</v>
          </cell>
          <cell r="T9"/>
          <cell r="U9"/>
          <cell r="V9">
            <v>-9193</v>
          </cell>
          <cell r="W9">
            <v>-36690</v>
          </cell>
          <cell r="X9">
            <v>-101375</v>
          </cell>
          <cell r="Y9">
            <v>-137402</v>
          </cell>
        </row>
        <row r="10">
          <cell r="A10" t="str">
            <v>District of Columbia</v>
          </cell>
          <cell r="B10"/>
          <cell r="C10"/>
          <cell r="D10"/>
          <cell r="E10"/>
          <cell r="F10"/>
          <cell r="G10"/>
          <cell r="H10"/>
          <cell r="I10"/>
          <cell r="J10"/>
          <cell r="K10"/>
          <cell r="L10"/>
          <cell r="M10"/>
          <cell r="N10">
            <v>-3766</v>
          </cell>
          <cell r="O10"/>
          <cell r="P10"/>
          <cell r="Q10"/>
          <cell r="R10"/>
          <cell r="S10">
            <v>-30129</v>
          </cell>
          <cell r="T10"/>
          <cell r="U10"/>
          <cell r="V10">
            <v>-6513</v>
          </cell>
          <cell r="W10">
            <v>-26015</v>
          </cell>
          <cell r="X10">
            <v>-72409</v>
          </cell>
          <cell r="Y10">
            <v>-74131</v>
          </cell>
        </row>
        <row r="11">
          <cell r="A11" t="str">
            <v>Florida</v>
          </cell>
          <cell r="B11"/>
          <cell r="C11"/>
          <cell r="D11"/>
          <cell r="E11"/>
          <cell r="F11"/>
          <cell r="G11"/>
          <cell r="H11"/>
          <cell r="I11"/>
          <cell r="J11"/>
          <cell r="K11"/>
          <cell r="L11"/>
          <cell r="M11"/>
          <cell r="N11">
            <v>-126727</v>
          </cell>
          <cell r="O11"/>
          <cell r="P11"/>
          <cell r="Q11"/>
          <cell r="R11"/>
          <cell r="S11">
            <v>-959978</v>
          </cell>
          <cell r="T11"/>
          <cell r="U11"/>
          <cell r="V11">
            <v>-203936</v>
          </cell>
          <cell r="W11">
            <v>-815688</v>
          </cell>
          <cell r="X11">
            <v>-2250064</v>
          </cell>
          <cell r="Y11">
            <v>-2441092</v>
          </cell>
        </row>
        <row r="12">
          <cell r="A12" t="str">
            <v>Georgia</v>
          </cell>
          <cell r="B12"/>
          <cell r="C12"/>
          <cell r="D12"/>
          <cell r="E12"/>
          <cell r="F12"/>
          <cell r="G12"/>
          <cell r="H12"/>
          <cell r="I12"/>
          <cell r="J12"/>
          <cell r="K12"/>
          <cell r="L12"/>
          <cell r="M12"/>
          <cell r="N12">
            <v>-78103</v>
          </cell>
          <cell r="O12"/>
          <cell r="P12"/>
          <cell r="Q12"/>
          <cell r="R12"/>
          <cell r="S12">
            <v>-589358</v>
          </cell>
          <cell r="T12"/>
          <cell r="U12"/>
          <cell r="V12">
            <v>-122369</v>
          </cell>
          <cell r="W12">
            <v>-488129</v>
          </cell>
          <cell r="X12">
            <v>-1341781</v>
          </cell>
          <cell r="Y12">
            <v>-1450792</v>
          </cell>
        </row>
        <row r="13">
          <cell r="A13" t="str">
            <v>Hawaii</v>
          </cell>
          <cell r="B13"/>
          <cell r="C13"/>
          <cell r="D13"/>
          <cell r="E13"/>
          <cell r="F13"/>
          <cell r="G13"/>
          <cell r="H13"/>
          <cell r="I13"/>
          <cell r="J13"/>
          <cell r="K13"/>
          <cell r="L13"/>
          <cell r="M13"/>
          <cell r="N13">
            <v>-7839</v>
          </cell>
          <cell r="O13"/>
          <cell r="P13"/>
          <cell r="Q13"/>
          <cell r="R13"/>
          <cell r="S13">
            <v>-58509</v>
          </cell>
          <cell r="T13"/>
          <cell r="U13"/>
          <cell r="V13">
            <v>-11915</v>
          </cell>
          <cell r="W13">
            <v>-47886</v>
          </cell>
          <cell r="X13">
            <v>-129300</v>
          </cell>
          <cell r="Y13">
            <v>-176920</v>
          </cell>
        </row>
        <row r="14">
          <cell r="A14" t="str">
            <v>Idaho</v>
          </cell>
          <cell r="B14"/>
          <cell r="C14"/>
          <cell r="D14"/>
          <cell r="E14"/>
          <cell r="F14"/>
          <cell r="G14"/>
          <cell r="H14"/>
          <cell r="I14"/>
          <cell r="J14"/>
          <cell r="K14"/>
          <cell r="L14"/>
          <cell r="M14"/>
          <cell r="N14">
            <v>-12014</v>
          </cell>
          <cell r="O14"/>
          <cell r="P14"/>
          <cell r="Q14"/>
          <cell r="R14"/>
          <cell r="S14">
            <v>-89850</v>
          </cell>
          <cell r="T14"/>
          <cell r="U14"/>
          <cell r="V14">
            <v>-19690</v>
          </cell>
          <cell r="W14">
            <v>-78873</v>
          </cell>
          <cell r="X14">
            <v>-218520</v>
          </cell>
          <cell r="Y14">
            <v>-301884</v>
          </cell>
        </row>
        <row r="15">
          <cell r="A15" t="str">
            <v>Illinois</v>
          </cell>
          <cell r="B15"/>
          <cell r="C15"/>
          <cell r="D15"/>
          <cell r="E15"/>
          <cell r="F15"/>
          <cell r="G15"/>
          <cell r="H15"/>
          <cell r="I15"/>
          <cell r="J15"/>
          <cell r="K15"/>
          <cell r="L15"/>
          <cell r="M15"/>
          <cell r="N15">
            <v>-88841</v>
          </cell>
          <cell r="O15"/>
          <cell r="P15"/>
          <cell r="Q15"/>
          <cell r="R15"/>
          <cell r="S15">
            <v>2076649</v>
          </cell>
          <cell r="T15"/>
          <cell r="U15"/>
          <cell r="V15">
            <v>-127590</v>
          </cell>
          <cell r="W15">
            <v>-506120</v>
          </cell>
          <cell r="X15">
            <v>-1371373</v>
          </cell>
          <cell r="Y15">
            <v>-1856928</v>
          </cell>
        </row>
        <row r="16">
          <cell r="A16" t="str">
            <v>Indiana</v>
          </cell>
          <cell r="B16"/>
          <cell r="C16"/>
          <cell r="D16"/>
          <cell r="E16"/>
          <cell r="F16"/>
          <cell r="G16"/>
          <cell r="H16"/>
          <cell r="I16"/>
          <cell r="J16"/>
          <cell r="K16"/>
          <cell r="L16"/>
          <cell r="M16"/>
          <cell r="N16">
            <v>-49678</v>
          </cell>
          <cell r="O16"/>
          <cell r="P16"/>
          <cell r="Q16"/>
          <cell r="R16"/>
          <cell r="S16">
            <v>-370234</v>
          </cell>
          <cell r="T16"/>
          <cell r="U16"/>
          <cell r="V16">
            <v>-76103</v>
          </cell>
          <cell r="W16">
            <v>-304378</v>
          </cell>
          <cell r="X16">
            <v>-833014</v>
          </cell>
          <cell r="Y16">
            <v>-917436</v>
          </cell>
        </row>
        <row r="17">
          <cell r="A17" t="str">
            <v>Iowa</v>
          </cell>
          <cell r="B17"/>
          <cell r="C17"/>
          <cell r="D17"/>
          <cell r="E17"/>
          <cell r="F17"/>
          <cell r="G17"/>
          <cell r="H17"/>
          <cell r="I17"/>
          <cell r="J17"/>
          <cell r="K17"/>
          <cell r="L17"/>
          <cell r="M17"/>
          <cell r="N17">
            <v>-20800</v>
          </cell>
          <cell r="O17"/>
          <cell r="P17"/>
          <cell r="Q17"/>
          <cell r="R17"/>
          <cell r="S17">
            <v>-157539</v>
          </cell>
          <cell r="T17"/>
          <cell r="U17"/>
          <cell r="V17">
            <v>-32710</v>
          </cell>
          <cell r="W17">
            <v>-131155</v>
          </cell>
          <cell r="X17">
            <v>-359786</v>
          </cell>
          <cell r="Y17">
            <v>-482032</v>
          </cell>
        </row>
        <row r="18">
          <cell r="A18" t="str">
            <v>Kansas</v>
          </cell>
          <cell r="B18"/>
          <cell r="C18"/>
          <cell r="D18"/>
          <cell r="E18"/>
          <cell r="F18"/>
          <cell r="G18"/>
          <cell r="H18"/>
          <cell r="I18"/>
          <cell r="J18"/>
          <cell r="K18"/>
          <cell r="L18"/>
          <cell r="M18">
            <v>0</v>
          </cell>
          <cell r="N18">
            <v>2186454</v>
          </cell>
          <cell r="O18"/>
          <cell r="P18"/>
          <cell r="Q18"/>
          <cell r="R18"/>
          <cell r="S18">
            <v>-154069</v>
          </cell>
          <cell r="T18"/>
          <cell r="U18"/>
          <cell r="V18">
            <v>-31765</v>
          </cell>
          <cell r="W18">
            <v>-126783</v>
          </cell>
          <cell r="X18">
            <v>-345859</v>
          </cell>
          <cell r="Y18">
            <v>-456420</v>
          </cell>
        </row>
        <row r="19">
          <cell r="A19" t="str">
            <v>Kentucky</v>
          </cell>
          <cell r="B19"/>
          <cell r="C19"/>
          <cell r="D19"/>
          <cell r="E19"/>
          <cell r="F19"/>
          <cell r="G19"/>
          <cell r="H19"/>
          <cell r="I19"/>
          <cell r="J19"/>
          <cell r="K19"/>
          <cell r="L19"/>
          <cell r="M19"/>
          <cell r="N19">
            <v>-30450</v>
          </cell>
          <cell r="O19"/>
          <cell r="P19"/>
          <cell r="Q19"/>
          <cell r="R19"/>
          <cell r="S19">
            <v>-224580</v>
          </cell>
          <cell r="T19"/>
          <cell r="U19"/>
          <cell r="V19">
            <v>-46855</v>
          </cell>
          <cell r="W19">
            <v>-186702</v>
          </cell>
          <cell r="X19">
            <v>-511670</v>
          </cell>
          <cell r="Y19">
            <v>-717118</v>
          </cell>
        </row>
        <row r="20">
          <cell r="A20" t="str">
            <v>Louisiana</v>
          </cell>
          <cell r="B20"/>
          <cell r="C20"/>
          <cell r="D20"/>
          <cell r="E20"/>
          <cell r="F20"/>
          <cell r="G20"/>
          <cell r="H20"/>
          <cell r="I20"/>
          <cell r="J20"/>
          <cell r="K20"/>
          <cell r="L20"/>
          <cell r="M20"/>
          <cell r="N20">
            <v>-35420</v>
          </cell>
          <cell r="O20"/>
          <cell r="P20"/>
          <cell r="Q20"/>
          <cell r="R20"/>
          <cell r="S20">
            <v>-263596</v>
          </cell>
          <cell r="T20"/>
          <cell r="U20"/>
          <cell r="V20">
            <v>-54792</v>
          </cell>
          <cell r="W20">
            <v>-222097</v>
          </cell>
          <cell r="X20">
            <v>-608065</v>
          </cell>
          <cell r="Y20">
            <v>-621475</v>
          </cell>
        </row>
        <row r="21">
          <cell r="A21" t="str">
            <v>Maine</v>
          </cell>
          <cell r="B21"/>
          <cell r="C21"/>
          <cell r="D21"/>
          <cell r="E21"/>
          <cell r="F21"/>
          <cell r="G21"/>
          <cell r="H21"/>
          <cell r="I21"/>
          <cell r="J21"/>
          <cell r="K21"/>
          <cell r="L21"/>
          <cell r="M21"/>
          <cell r="N21">
            <v>-7361</v>
          </cell>
          <cell r="O21"/>
          <cell r="P21"/>
          <cell r="Q21"/>
          <cell r="R21"/>
          <cell r="S21">
            <v>-51751</v>
          </cell>
          <cell r="T21"/>
          <cell r="U21"/>
          <cell r="V21">
            <v>-10433</v>
          </cell>
          <cell r="W21">
            <v>-41700</v>
          </cell>
          <cell r="X21">
            <v>-113343</v>
          </cell>
          <cell r="Y21">
            <v>-159725</v>
          </cell>
        </row>
        <row r="22">
          <cell r="A22" t="str">
            <v>Maryland</v>
          </cell>
          <cell r="B22"/>
          <cell r="C22"/>
          <cell r="D22"/>
          <cell r="E22"/>
          <cell r="F22"/>
          <cell r="G22"/>
          <cell r="H22"/>
          <cell r="I22"/>
          <cell r="J22"/>
          <cell r="K22"/>
          <cell r="L22"/>
          <cell r="M22"/>
          <cell r="N22">
            <v>-36822</v>
          </cell>
          <cell r="O22"/>
          <cell r="P22"/>
          <cell r="Q22"/>
          <cell r="R22"/>
          <cell r="S22">
            <v>-278251</v>
          </cell>
          <cell r="T22"/>
          <cell r="U22"/>
          <cell r="V22">
            <v>-57337</v>
          </cell>
          <cell r="W22">
            <v>-230904</v>
          </cell>
          <cell r="X22">
            <v>-631942</v>
          </cell>
          <cell r="Y22">
            <v>-871033</v>
          </cell>
        </row>
        <row r="23">
          <cell r="A23" t="str">
            <v>Massachusetts</v>
          </cell>
          <cell r="B23"/>
          <cell r="C23"/>
          <cell r="D23"/>
          <cell r="E23"/>
          <cell r="F23"/>
          <cell r="G23"/>
          <cell r="H23"/>
          <cell r="I23"/>
          <cell r="J23"/>
          <cell r="K23"/>
          <cell r="L23"/>
          <cell r="M23"/>
          <cell r="N23">
            <v>-43364</v>
          </cell>
          <cell r="O23"/>
          <cell r="P23"/>
          <cell r="Q23"/>
          <cell r="R23"/>
          <cell r="S23">
            <v>-325355</v>
          </cell>
          <cell r="T23"/>
          <cell r="U23"/>
          <cell r="V23">
            <v>-66917</v>
          </cell>
          <cell r="W23">
            <v>-264872</v>
          </cell>
          <cell r="X23">
            <v>-721303</v>
          </cell>
          <cell r="Y23">
            <v>-824017</v>
          </cell>
        </row>
        <row r="24">
          <cell r="A24" t="str">
            <v>Michigan</v>
          </cell>
          <cell r="B24"/>
          <cell r="C24"/>
          <cell r="D24"/>
          <cell r="E24"/>
          <cell r="F24"/>
          <cell r="G24"/>
          <cell r="H24"/>
          <cell r="I24"/>
          <cell r="J24"/>
          <cell r="K24"/>
          <cell r="L24"/>
          <cell r="M24"/>
          <cell r="N24">
            <v>-73670</v>
          </cell>
          <cell r="O24"/>
          <cell r="P24"/>
          <cell r="Q24"/>
          <cell r="R24"/>
          <cell r="S24">
            <v>-527912</v>
          </cell>
          <cell r="T24"/>
          <cell r="U24"/>
          <cell r="V24">
            <v>-107050</v>
          </cell>
          <cell r="W24">
            <v>-425938</v>
          </cell>
          <cell r="X24">
            <v>-1157486</v>
          </cell>
          <cell r="Y24">
            <v>-1262226</v>
          </cell>
        </row>
        <row r="25">
          <cell r="A25" t="str">
            <v>Minnesota</v>
          </cell>
          <cell r="B25"/>
          <cell r="C25"/>
          <cell r="D25"/>
          <cell r="E25"/>
          <cell r="F25"/>
          <cell r="G25"/>
          <cell r="H25"/>
          <cell r="I25"/>
          <cell r="J25"/>
          <cell r="K25"/>
          <cell r="L25"/>
          <cell r="M25"/>
          <cell r="N25">
            <v>-35043</v>
          </cell>
          <cell r="O25"/>
          <cell r="P25"/>
          <cell r="Q25"/>
          <cell r="R25"/>
          <cell r="S25">
            <v>-262347</v>
          </cell>
          <cell r="T25"/>
          <cell r="U25"/>
          <cell r="V25">
            <v>-55873</v>
          </cell>
          <cell r="W25">
            <v>-224107</v>
          </cell>
          <cell r="X25">
            <v>-614473</v>
          </cell>
          <cell r="Y25">
            <v>-802965</v>
          </cell>
        </row>
        <row r="26">
          <cell r="A26" t="str">
            <v>Mississippi</v>
          </cell>
          <cell r="B26"/>
          <cell r="C26"/>
          <cell r="D26"/>
          <cell r="E26"/>
          <cell r="F26"/>
          <cell r="G26"/>
          <cell r="H26"/>
          <cell r="I26"/>
          <cell r="J26"/>
          <cell r="K26"/>
          <cell r="L26"/>
          <cell r="M26"/>
          <cell r="N26">
            <v>-23037</v>
          </cell>
          <cell r="O26"/>
          <cell r="P26"/>
          <cell r="Q26"/>
          <cell r="R26"/>
          <cell r="S26">
            <v>-168367</v>
          </cell>
          <cell r="T26"/>
          <cell r="U26"/>
          <cell r="V26">
            <v>-34739</v>
          </cell>
          <cell r="W26">
            <v>-138240</v>
          </cell>
          <cell r="X26">
            <v>-376012</v>
          </cell>
          <cell r="Y26">
            <v>-522561</v>
          </cell>
        </row>
        <row r="27">
          <cell r="A27" t="str">
            <v>Missouri</v>
          </cell>
          <cell r="B27"/>
          <cell r="C27"/>
          <cell r="D27"/>
          <cell r="E27"/>
          <cell r="F27"/>
          <cell r="G27"/>
          <cell r="H27"/>
          <cell r="I27"/>
          <cell r="J27"/>
          <cell r="K27"/>
          <cell r="L27"/>
          <cell r="M27"/>
          <cell r="N27">
            <v>-41021</v>
          </cell>
          <cell r="O27"/>
          <cell r="P27"/>
          <cell r="Q27"/>
          <cell r="R27"/>
          <cell r="S27">
            <v>-300720</v>
          </cell>
          <cell r="T27"/>
          <cell r="U27"/>
          <cell r="V27">
            <v>-62468</v>
          </cell>
          <cell r="W27">
            <v>-246645</v>
          </cell>
          <cell r="X27">
            <v>-675391</v>
          </cell>
          <cell r="Y27">
            <v>-911477</v>
          </cell>
        </row>
        <row r="28">
          <cell r="A28" t="str">
            <v>Montana</v>
          </cell>
          <cell r="B28"/>
          <cell r="C28"/>
          <cell r="D28"/>
          <cell r="E28"/>
          <cell r="F28"/>
          <cell r="G28"/>
          <cell r="H28"/>
          <cell r="I28"/>
          <cell r="J28"/>
          <cell r="K28"/>
          <cell r="L28"/>
          <cell r="M28"/>
          <cell r="N28">
            <v>-5532</v>
          </cell>
          <cell r="O28"/>
          <cell r="P28"/>
          <cell r="Q28"/>
          <cell r="R28"/>
          <cell r="S28">
            <v>-41998</v>
          </cell>
          <cell r="T28"/>
          <cell r="U28"/>
          <cell r="V28">
            <v>-8851</v>
          </cell>
          <cell r="W28">
            <v>-36893</v>
          </cell>
          <cell r="X28">
            <v>-102050</v>
          </cell>
          <cell r="Y28">
            <v>-135588</v>
          </cell>
        </row>
        <row r="29">
          <cell r="A29" t="str">
            <v>Nebraska</v>
          </cell>
          <cell r="B29"/>
          <cell r="C29"/>
          <cell r="D29"/>
          <cell r="E29"/>
          <cell r="F29"/>
          <cell r="G29"/>
          <cell r="H29"/>
          <cell r="I29"/>
          <cell r="J29"/>
          <cell r="K29"/>
          <cell r="L29"/>
          <cell r="M29"/>
          <cell r="N29">
            <v>-12706</v>
          </cell>
          <cell r="O29"/>
          <cell r="P29"/>
          <cell r="Q29"/>
          <cell r="R29"/>
          <cell r="S29">
            <v>-98125</v>
          </cell>
          <cell r="T29"/>
          <cell r="U29"/>
          <cell r="V29">
            <v>-20964</v>
          </cell>
          <cell r="W29">
            <v>-82236</v>
          </cell>
          <cell r="X29">
            <v>-225448</v>
          </cell>
          <cell r="Y29">
            <v>-305773</v>
          </cell>
        </row>
        <row r="30">
          <cell r="A30" t="str">
            <v>Nevada</v>
          </cell>
          <cell r="B30"/>
          <cell r="C30"/>
          <cell r="D30"/>
          <cell r="E30"/>
          <cell r="F30"/>
          <cell r="G30"/>
          <cell r="H30"/>
          <cell r="I30"/>
          <cell r="J30"/>
          <cell r="K30"/>
          <cell r="L30"/>
          <cell r="M30"/>
          <cell r="N30">
            <v>-19835</v>
          </cell>
          <cell r="O30"/>
          <cell r="P30"/>
          <cell r="Q30"/>
          <cell r="R30"/>
          <cell r="S30">
            <v>-149599</v>
          </cell>
          <cell r="T30"/>
          <cell r="U30"/>
          <cell r="V30">
            <v>-31682</v>
          </cell>
          <cell r="W30">
            <v>-129855</v>
          </cell>
          <cell r="X30">
            <v>-359712</v>
          </cell>
          <cell r="Y30">
            <v>-383914</v>
          </cell>
        </row>
        <row r="31">
          <cell r="A31" t="str">
            <v>New Hampshire</v>
          </cell>
          <cell r="B31"/>
          <cell r="C31"/>
          <cell r="D31"/>
          <cell r="E31"/>
          <cell r="F31"/>
          <cell r="G31"/>
          <cell r="H31"/>
          <cell r="I31"/>
          <cell r="J31"/>
          <cell r="K31"/>
          <cell r="L31"/>
          <cell r="M31"/>
          <cell r="N31">
            <v>-7929</v>
          </cell>
          <cell r="O31"/>
          <cell r="P31"/>
          <cell r="Q31"/>
          <cell r="R31"/>
          <cell r="S31">
            <v>-56110</v>
          </cell>
          <cell r="T31"/>
          <cell r="U31"/>
          <cell r="V31">
            <v>-11471</v>
          </cell>
          <cell r="W31">
            <v>-44798</v>
          </cell>
          <cell r="X31">
            <v>-121574</v>
          </cell>
          <cell r="Y31">
            <v>-160229</v>
          </cell>
        </row>
        <row r="32">
          <cell r="A32" t="str">
            <v>New Jersey</v>
          </cell>
          <cell r="B32"/>
          <cell r="C32"/>
          <cell r="D32"/>
          <cell r="E32"/>
          <cell r="F32"/>
          <cell r="G32"/>
          <cell r="H32"/>
          <cell r="I32"/>
          <cell r="J32"/>
          <cell r="K32"/>
          <cell r="L32"/>
          <cell r="M32"/>
          <cell r="N32">
            <v>-55513</v>
          </cell>
          <cell r="O32"/>
          <cell r="P32"/>
          <cell r="Q32"/>
          <cell r="R32"/>
          <cell r="S32">
            <v>-414267</v>
          </cell>
          <cell r="T32"/>
          <cell r="U32"/>
          <cell r="V32">
            <v>-84459</v>
          </cell>
          <cell r="W32">
            <v>13272335</v>
          </cell>
          <cell r="X32">
            <v>-916736</v>
          </cell>
          <cell r="Y32">
            <v>-1293547</v>
          </cell>
        </row>
        <row r="33">
          <cell r="A33" t="str">
            <v>New Mexico</v>
          </cell>
          <cell r="B33"/>
          <cell r="C33"/>
          <cell r="D33"/>
          <cell r="E33"/>
          <cell r="F33"/>
          <cell r="G33"/>
          <cell r="H33"/>
          <cell r="I33"/>
          <cell r="J33"/>
          <cell r="K33"/>
          <cell r="L33"/>
          <cell r="M33"/>
          <cell r="N33">
            <v>-16565</v>
          </cell>
          <cell r="O33"/>
          <cell r="P33"/>
          <cell r="Q33"/>
          <cell r="R33"/>
          <cell r="S33">
            <v>-120911</v>
          </cell>
          <cell r="T33"/>
          <cell r="U33"/>
          <cell r="V33">
            <v>-24983</v>
          </cell>
          <cell r="W33">
            <v>-97506</v>
          </cell>
          <cell r="X33">
            <v>-266674</v>
          </cell>
          <cell r="Y33">
            <v>-277878</v>
          </cell>
        </row>
        <row r="34">
          <cell r="A34" t="str">
            <v>New York</v>
          </cell>
          <cell r="B34"/>
          <cell r="C34"/>
          <cell r="D34"/>
          <cell r="E34"/>
          <cell r="F34"/>
          <cell r="G34"/>
          <cell r="H34"/>
          <cell r="I34"/>
          <cell r="J34"/>
          <cell r="K34"/>
          <cell r="L34"/>
          <cell r="M34"/>
          <cell r="N34">
            <v>-125843</v>
          </cell>
          <cell r="O34"/>
          <cell r="P34"/>
          <cell r="Q34"/>
          <cell r="R34"/>
          <cell r="S34">
            <v>-924736</v>
          </cell>
          <cell r="T34"/>
          <cell r="U34"/>
          <cell r="V34">
            <v>-185457</v>
          </cell>
          <cell r="W34">
            <v>-735388</v>
          </cell>
          <cell r="X34">
            <v>-1994441</v>
          </cell>
          <cell r="Y34">
            <v>-2807515</v>
          </cell>
        </row>
        <row r="35">
          <cell r="A35" t="str">
            <v>North Carolina</v>
          </cell>
          <cell r="B35"/>
          <cell r="C35"/>
          <cell r="D35"/>
          <cell r="E35"/>
          <cell r="F35"/>
          <cell r="G35"/>
          <cell r="H35"/>
          <cell r="I35"/>
          <cell r="J35"/>
          <cell r="K35"/>
          <cell r="L35"/>
          <cell r="M35"/>
          <cell r="N35">
            <v>-71584</v>
          </cell>
          <cell r="O35"/>
          <cell r="P35"/>
          <cell r="Q35"/>
          <cell r="R35"/>
          <cell r="S35">
            <v>-545284</v>
          </cell>
          <cell r="T35"/>
          <cell r="U35"/>
          <cell r="V35">
            <v>-113773</v>
          </cell>
          <cell r="W35">
            <v>-453993</v>
          </cell>
          <cell r="X35">
            <v>-1250532</v>
          </cell>
          <cell r="Y35">
            <v>-1324590</v>
          </cell>
        </row>
        <row r="36">
          <cell r="A36" t="str">
            <v>North Dakota</v>
          </cell>
          <cell r="B36"/>
          <cell r="C36"/>
          <cell r="D36"/>
          <cell r="E36"/>
          <cell r="F36"/>
          <cell r="G36"/>
          <cell r="H36"/>
          <cell r="I36"/>
          <cell r="J36"/>
          <cell r="K36"/>
          <cell r="L36"/>
          <cell r="M36"/>
          <cell r="N36">
            <v>-4249</v>
          </cell>
          <cell r="O36"/>
          <cell r="P36"/>
          <cell r="Q36"/>
          <cell r="R36"/>
          <cell r="S36">
            <v>-35747</v>
          </cell>
          <cell r="T36"/>
          <cell r="U36"/>
          <cell r="V36">
            <v>-7556</v>
          </cell>
          <cell r="W36">
            <v>-30836</v>
          </cell>
          <cell r="X36">
            <v>-85746</v>
          </cell>
          <cell r="Y36">
            <v>-114354</v>
          </cell>
        </row>
        <row r="37">
          <cell r="A37" t="str">
            <v>Ohio</v>
          </cell>
          <cell r="B37"/>
          <cell r="C37"/>
          <cell r="D37"/>
          <cell r="E37"/>
          <cell r="F37"/>
          <cell r="G37"/>
          <cell r="H37"/>
          <cell r="I37"/>
          <cell r="J37"/>
          <cell r="K37"/>
          <cell r="L37"/>
          <cell r="M37"/>
          <cell r="N37">
            <v>-84287</v>
          </cell>
          <cell r="O37"/>
          <cell r="P37"/>
          <cell r="Q37"/>
          <cell r="R37"/>
          <cell r="S37">
            <v>-609231</v>
          </cell>
          <cell r="T37"/>
          <cell r="U37"/>
          <cell r="V37">
            <v>-125765</v>
          </cell>
          <cell r="W37">
            <v>-503066</v>
          </cell>
          <cell r="X37">
            <v>-1372240</v>
          </cell>
          <cell r="Y37">
            <v>-1494114</v>
          </cell>
        </row>
        <row r="38">
          <cell r="A38" t="str">
            <v>Oklahoma</v>
          </cell>
          <cell r="B38"/>
          <cell r="C38"/>
          <cell r="D38"/>
          <cell r="E38"/>
          <cell r="F38"/>
          <cell r="G38"/>
          <cell r="H38"/>
          <cell r="I38"/>
          <cell r="J38"/>
          <cell r="K38"/>
          <cell r="L38"/>
          <cell r="M38"/>
          <cell r="N38">
            <v>-28826</v>
          </cell>
          <cell r="O38"/>
          <cell r="P38"/>
          <cell r="Q38"/>
          <cell r="R38"/>
          <cell r="S38">
            <v>-220223</v>
          </cell>
          <cell r="T38"/>
          <cell r="U38"/>
          <cell r="V38">
            <v>-46813</v>
          </cell>
          <cell r="W38">
            <v>-188329</v>
          </cell>
          <cell r="X38">
            <v>-517591</v>
          </cell>
          <cell r="Y38">
            <v>-554200</v>
          </cell>
        </row>
        <row r="39">
          <cell r="A39" t="str">
            <v>Oregon</v>
          </cell>
          <cell r="B39"/>
          <cell r="C39"/>
          <cell r="D39"/>
          <cell r="E39"/>
          <cell r="F39"/>
          <cell r="G39"/>
          <cell r="H39"/>
          <cell r="I39"/>
          <cell r="J39"/>
          <cell r="K39"/>
          <cell r="L39"/>
          <cell r="M39">
            <v>0</v>
          </cell>
          <cell r="N39">
            <v>-25282</v>
          </cell>
          <cell r="O39"/>
          <cell r="P39"/>
          <cell r="Q39"/>
          <cell r="R39"/>
          <cell r="S39">
            <v>-187091</v>
          </cell>
          <cell r="T39"/>
          <cell r="U39"/>
          <cell r="V39">
            <v>3373165</v>
          </cell>
          <cell r="W39">
            <v>-155118</v>
          </cell>
          <cell r="X39">
            <v>-423823</v>
          </cell>
          <cell r="Y39">
            <v>-566910</v>
          </cell>
        </row>
        <row r="40">
          <cell r="A40" t="str">
            <v>Pennsylvania</v>
          </cell>
          <cell r="B40"/>
          <cell r="C40"/>
          <cell r="D40"/>
          <cell r="E40"/>
          <cell r="F40"/>
          <cell r="G40"/>
          <cell r="H40"/>
          <cell r="I40"/>
          <cell r="J40"/>
          <cell r="K40"/>
          <cell r="L40"/>
          <cell r="M40"/>
          <cell r="N40">
            <v>-80714</v>
          </cell>
          <cell r="O40"/>
          <cell r="P40"/>
          <cell r="Q40"/>
          <cell r="R40"/>
          <cell r="S40">
            <v>-589237</v>
          </cell>
          <cell r="T40"/>
          <cell r="U40"/>
          <cell r="V40">
            <v>-121368</v>
          </cell>
          <cell r="W40">
            <v>-489899</v>
          </cell>
          <cell r="X40">
            <v>-1334219</v>
          </cell>
          <cell r="Y40">
            <v>-1816968</v>
          </cell>
        </row>
        <row r="41">
          <cell r="A41" t="str">
            <v>Rhode Island</v>
          </cell>
          <cell r="B41"/>
          <cell r="C41"/>
          <cell r="D41"/>
          <cell r="E41"/>
          <cell r="F41"/>
          <cell r="G41"/>
          <cell r="H41"/>
          <cell r="I41"/>
          <cell r="J41"/>
          <cell r="K41"/>
          <cell r="L41"/>
          <cell r="M41"/>
          <cell r="N41">
            <v>-6762</v>
          </cell>
          <cell r="O41"/>
          <cell r="P41"/>
          <cell r="Q41"/>
          <cell r="R41"/>
          <cell r="S41">
            <v>-48563</v>
          </cell>
          <cell r="T41"/>
          <cell r="U41"/>
          <cell r="V41">
            <v>-9794</v>
          </cell>
          <cell r="W41">
            <v>-38482</v>
          </cell>
          <cell r="X41">
            <v>-103990</v>
          </cell>
          <cell r="Y41">
            <v>-145226</v>
          </cell>
        </row>
        <row r="42">
          <cell r="A42" t="str">
            <v>South Carolina</v>
          </cell>
          <cell r="B42"/>
          <cell r="C42"/>
          <cell r="D42"/>
          <cell r="E42"/>
          <cell r="F42"/>
          <cell r="G42"/>
          <cell r="H42"/>
          <cell r="I42"/>
          <cell r="J42"/>
          <cell r="K42"/>
          <cell r="L42"/>
          <cell r="M42"/>
          <cell r="N42">
            <v>-32714</v>
          </cell>
          <cell r="O42"/>
          <cell r="P42"/>
          <cell r="Q42"/>
          <cell r="R42"/>
          <cell r="S42">
            <v>-243650</v>
          </cell>
          <cell r="T42"/>
          <cell r="U42"/>
          <cell r="V42">
            <v>-52212</v>
          </cell>
          <cell r="W42">
            <v>-206402</v>
          </cell>
          <cell r="X42">
            <v>-569764</v>
          </cell>
          <cell r="Y42">
            <v>-787085</v>
          </cell>
        </row>
        <row r="43">
          <cell r="A43" t="str">
            <v>South Dakota</v>
          </cell>
          <cell r="B43"/>
          <cell r="C43"/>
          <cell r="D43"/>
          <cell r="E43"/>
          <cell r="F43"/>
          <cell r="G43"/>
          <cell r="H43"/>
          <cell r="I43"/>
          <cell r="J43"/>
          <cell r="K43"/>
          <cell r="L43"/>
          <cell r="M43"/>
          <cell r="N43">
            <v>-5610</v>
          </cell>
          <cell r="O43"/>
          <cell r="P43"/>
          <cell r="Q43"/>
          <cell r="R43"/>
          <cell r="S43">
            <v>-43263</v>
          </cell>
          <cell r="T43"/>
          <cell r="U43"/>
          <cell r="V43">
            <v>-9642</v>
          </cell>
          <cell r="W43">
            <v>-38025</v>
          </cell>
          <cell r="X43">
            <v>-105310</v>
          </cell>
          <cell r="Y43">
            <v>-142697</v>
          </cell>
        </row>
        <row r="44">
          <cell r="A44" t="str">
            <v>Tennessee</v>
          </cell>
          <cell r="B44"/>
          <cell r="C44"/>
          <cell r="D44"/>
          <cell r="E44"/>
          <cell r="F44"/>
          <cell r="G44"/>
          <cell r="H44"/>
          <cell r="I44"/>
          <cell r="J44"/>
          <cell r="K44"/>
          <cell r="L44"/>
          <cell r="M44"/>
          <cell r="N44">
            <v>-46807</v>
          </cell>
          <cell r="O44"/>
          <cell r="P44"/>
          <cell r="Q44"/>
          <cell r="R44"/>
          <cell r="S44">
            <v>-349914</v>
          </cell>
          <cell r="T44"/>
          <cell r="U44"/>
          <cell r="V44">
            <v>-73512</v>
          </cell>
          <cell r="W44">
            <v>-292512</v>
          </cell>
          <cell r="X44">
            <v>-803654</v>
          </cell>
          <cell r="Y44">
            <v>-870070</v>
          </cell>
        </row>
        <row r="45">
          <cell r="A45" t="str">
            <v>Texas</v>
          </cell>
          <cell r="B45"/>
          <cell r="C45"/>
          <cell r="D45"/>
          <cell r="E45"/>
          <cell r="F45"/>
          <cell r="G45"/>
          <cell r="H45"/>
          <cell r="I45"/>
          <cell r="J45"/>
          <cell r="K45"/>
          <cell r="L45"/>
          <cell r="M45"/>
          <cell r="N45">
            <v>-213132</v>
          </cell>
          <cell r="O45"/>
          <cell r="P45"/>
          <cell r="Q45"/>
          <cell r="R45"/>
          <cell r="S45">
            <v>-1644329</v>
          </cell>
          <cell r="T45"/>
          <cell r="U45"/>
          <cell r="V45">
            <v>-356661</v>
          </cell>
          <cell r="W45">
            <v>-1426049</v>
          </cell>
          <cell r="X45">
            <v>33302428</v>
          </cell>
          <cell r="Y45">
            <v>41594326</v>
          </cell>
        </row>
        <row r="46">
          <cell r="A46" t="str">
            <v>Utah</v>
          </cell>
          <cell r="B46"/>
          <cell r="C46"/>
          <cell r="D46"/>
          <cell r="E46"/>
          <cell r="F46"/>
          <cell r="G46"/>
          <cell r="H46"/>
          <cell r="I46"/>
          <cell r="J46"/>
          <cell r="K46"/>
          <cell r="L46"/>
          <cell r="M46"/>
          <cell r="N46">
            <v>-25050</v>
          </cell>
          <cell r="O46"/>
          <cell r="P46"/>
          <cell r="Q46"/>
          <cell r="R46"/>
          <cell r="S46">
            <v>-194121</v>
          </cell>
          <cell r="T46"/>
          <cell r="U46"/>
          <cell r="V46">
            <v>-40914</v>
          </cell>
          <cell r="W46">
            <v>-169086</v>
          </cell>
          <cell r="X46">
            <v>-465750</v>
          </cell>
          <cell r="Y46">
            <v>-534684</v>
          </cell>
        </row>
        <row r="47">
          <cell r="A47" t="str">
            <v>Vermont</v>
          </cell>
          <cell r="B47"/>
          <cell r="C47"/>
          <cell r="D47"/>
          <cell r="E47"/>
          <cell r="F47"/>
          <cell r="G47"/>
          <cell r="H47"/>
          <cell r="I47"/>
          <cell r="J47"/>
          <cell r="K47"/>
          <cell r="L47"/>
          <cell r="M47"/>
          <cell r="N47">
            <v>-4057</v>
          </cell>
          <cell r="O47"/>
          <cell r="P47"/>
          <cell r="Q47"/>
          <cell r="R47"/>
          <cell r="S47">
            <v>-28782</v>
          </cell>
          <cell r="T47"/>
          <cell r="U47"/>
          <cell r="V47">
            <v>-6056</v>
          </cell>
          <cell r="W47">
            <v>-23807</v>
          </cell>
          <cell r="X47">
            <v>-64785</v>
          </cell>
          <cell r="Y47">
            <v>-78934</v>
          </cell>
        </row>
        <row r="48">
          <cell r="A48" t="str">
            <v>Virginia</v>
          </cell>
          <cell r="B48"/>
          <cell r="C48"/>
          <cell r="D48"/>
          <cell r="E48"/>
          <cell r="F48"/>
          <cell r="G48"/>
          <cell r="H48"/>
          <cell r="I48"/>
          <cell r="J48"/>
          <cell r="K48"/>
          <cell r="L48"/>
          <cell r="M48"/>
          <cell r="N48">
            <v>-55466</v>
          </cell>
          <cell r="O48"/>
          <cell r="P48"/>
          <cell r="Q48"/>
          <cell r="R48"/>
          <cell r="S48">
            <v>-419999</v>
          </cell>
          <cell r="T48"/>
          <cell r="U48"/>
          <cell r="V48">
            <v>-87947</v>
          </cell>
          <cell r="W48">
            <v>-349197</v>
          </cell>
          <cell r="X48">
            <v>-961085</v>
          </cell>
          <cell r="Y48">
            <v>-1082706</v>
          </cell>
        </row>
        <row r="49">
          <cell r="A49" t="str">
            <v>Washington</v>
          </cell>
          <cell r="B49"/>
          <cell r="C49"/>
          <cell r="D49"/>
          <cell r="E49"/>
          <cell r="F49"/>
          <cell r="G49"/>
          <cell r="H49"/>
          <cell r="I49"/>
          <cell r="J49"/>
          <cell r="K49"/>
          <cell r="L49"/>
          <cell r="M49"/>
          <cell r="N49">
            <v>-44470</v>
          </cell>
          <cell r="O49"/>
          <cell r="P49"/>
          <cell r="Q49"/>
          <cell r="R49"/>
          <cell r="S49">
            <v>-335991</v>
          </cell>
          <cell r="T49"/>
          <cell r="U49"/>
          <cell r="V49">
            <v>-71436</v>
          </cell>
          <cell r="W49">
            <v>-286112</v>
          </cell>
          <cell r="X49">
            <v>-787498</v>
          </cell>
          <cell r="Y49">
            <v>-1047058</v>
          </cell>
        </row>
        <row r="50">
          <cell r="A50" t="str">
            <v>West Virginia</v>
          </cell>
          <cell r="B50"/>
          <cell r="C50"/>
          <cell r="D50"/>
          <cell r="E50"/>
          <cell r="F50"/>
          <cell r="G50"/>
          <cell r="H50"/>
          <cell r="I50"/>
          <cell r="J50"/>
          <cell r="K50"/>
          <cell r="L50"/>
          <cell r="M50"/>
          <cell r="N50">
            <v>-11624</v>
          </cell>
          <cell r="O50"/>
          <cell r="P50"/>
          <cell r="Q50"/>
          <cell r="R50"/>
          <cell r="S50">
            <v>700592</v>
          </cell>
          <cell r="T50"/>
          <cell r="U50"/>
          <cell r="V50">
            <v>-17606</v>
          </cell>
          <cell r="W50">
            <v>-67756</v>
          </cell>
          <cell r="X50">
            <v>-184533</v>
          </cell>
          <cell r="Y50">
            <v>-255510</v>
          </cell>
        </row>
        <row r="51">
          <cell r="A51" t="str">
            <v>Wisconsin</v>
          </cell>
          <cell r="B51"/>
          <cell r="C51"/>
          <cell r="D51"/>
          <cell r="E51"/>
          <cell r="F51"/>
          <cell r="G51"/>
          <cell r="H51"/>
          <cell r="I51"/>
          <cell r="J51"/>
          <cell r="K51"/>
          <cell r="L51"/>
          <cell r="M51"/>
          <cell r="N51">
            <v>-38083</v>
          </cell>
          <cell r="O51"/>
          <cell r="P51"/>
          <cell r="Q51"/>
          <cell r="R51"/>
          <cell r="S51">
            <v>-276038</v>
          </cell>
          <cell r="T51"/>
          <cell r="U51"/>
          <cell r="V51">
            <v>-57349</v>
          </cell>
          <cell r="W51">
            <v>-226460</v>
          </cell>
          <cell r="X51">
            <v>-617544</v>
          </cell>
          <cell r="Y51">
            <v>-847440</v>
          </cell>
        </row>
        <row r="52">
          <cell r="A52" t="str">
            <v>Wyoming</v>
          </cell>
          <cell r="B52"/>
          <cell r="C52"/>
          <cell r="D52"/>
          <cell r="E52"/>
          <cell r="F52"/>
          <cell r="G52"/>
          <cell r="H52"/>
          <cell r="I52"/>
          <cell r="J52"/>
          <cell r="K52"/>
          <cell r="L52"/>
          <cell r="M52"/>
          <cell r="N52">
            <v>-3693</v>
          </cell>
          <cell r="O52"/>
          <cell r="P52"/>
          <cell r="Q52"/>
          <cell r="R52"/>
          <cell r="S52">
            <v>-27700</v>
          </cell>
          <cell r="T52"/>
          <cell r="U52"/>
          <cell r="V52">
            <v>-5889</v>
          </cell>
          <cell r="W52">
            <v>-23111</v>
          </cell>
          <cell r="X52">
            <v>-63431</v>
          </cell>
          <cell r="Y52">
            <v>-84907</v>
          </cell>
        </row>
        <row r="53">
          <cell r="A53" t="str">
            <v>American Samoa</v>
          </cell>
          <cell r="B53"/>
          <cell r="C53"/>
          <cell r="D53"/>
          <cell r="E53"/>
          <cell r="F53"/>
          <cell r="G53"/>
          <cell r="H53"/>
          <cell r="I53"/>
          <cell r="J53"/>
          <cell r="K53"/>
          <cell r="L53"/>
          <cell r="M53"/>
          <cell r="N53"/>
          <cell r="O53"/>
          <cell r="P53"/>
          <cell r="Q53"/>
          <cell r="R53"/>
          <cell r="S53">
            <v>34885</v>
          </cell>
          <cell r="T53"/>
          <cell r="U53"/>
          <cell r="V53">
            <v>0</v>
          </cell>
          <cell r="W53">
            <v>0</v>
          </cell>
          <cell r="X53">
            <v>0</v>
          </cell>
          <cell r="Y53">
            <v>0</v>
          </cell>
        </row>
        <row r="54">
          <cell r="A54" t="str">
            <v>Guam</v>
          </cell>
          <cell r="B54"/>
          <cell r="C54"/>
          <cell r="D54"/>
          <cell r="E54"/>
          <cell r="F54"/>
          <cell r="G54"/>
          <cell r="H54"/>
          <cell r="I54"/>
          <cell r="J54"/>
          <cell r="K54"/>
          <cell r="L54"/>
          <cell r="M54"/>
          <cell r="N54"/>
          <cell r="O54"/>
          <cell r="P54"/>
          <cell r="Q54"/>
          <cell r="R54"/>
          <cell r="S54">
            <v>0</v>
          </cell>
          <cell r="T54"/>
          <cell r="U54"/>
          <cell r="V54">
            <v>0</v>
          </cell>
          <cell r="W54">
            <v>0</v>
          </cell>
          <cell r="X54">
            <v>0</v>
          </cell>
          <cell r="Y54">
            <v>0</v>
          </cell>
        </row>
        <row r="55">
          <cell r="A55" t="str">
            <v>Northern Mariana Islands</v>
          </cell>
          <cell r="B55"/>
          <cell r="C55"/>
          <cell r="D55"/>
          <cell r="E55"/>
          <cell r="F55"/>
          <cell r="G55"/>
          <cell r="H55"/>
          <cell r="I55"/>
          <cell r="J55"/>
          <cell r="K55"/>
          <cell r="L55"/>
          <cell r="M55"/>
          <cell r="N55"/>
          <cell r="O55"/>
          <cell r="P55"/>
          <cell r="Q55"/>
          <cell r="R55"/>
          <cell r="S55">
            <v>0</v>
          </cell>
          <cell r="T55"/>
          <cell r="U55"/>
          <cell r="V55">
            <v>0</v>
          </cell>
          <cell r="W55">
            <v>0</v>
          </cell>
          <cell r="X55">
            <v>0</v>
          </cell>
          <cell r="Y55">
            <v>0</v>
          </cell>
        </row>
        <row r="56">
          <cell r="A56" t="str">
            <v>Puerto Rico</v>
          </cell>
          <cell r="B56"/>
          <cell r="C56"/>
          <cell r="D56"/>
          <cell r="E56"/>
          <cell r="F56"/>
          <cell r="G56"/>
          <cell r="H56"/>
          <cell r="I56"/>
          <cell r="J56"/>
          <cell r="K56"/>
          <cell r="L56"/>
          <cell r="M56"/>
          <cell r="N56">
            <v>-34023</v>
          </cell>
          <cell r="O56"/>
          <cell r="P56"/>
          <cell r="Q56"/>
          <cell r="R56"/>
          <cell r="S56">
            <v>-226702</v>
          </cell>
          <cell r="T56"/>
          <cell r="U56"/>
          <cell r="V56">
            <v>-40532</v>
          </cell>
          <cell r="W56">
            <v>-162436</v>
          </cell>
          <cell r="X56">
            <v>-428424</v>
          </cell>
          <cell r="Y56">
            <v>-691923</v>
          </cell>
        </row>
        <row r="57">
          <cell r="A57" t="str">
            <v>Virgin Islands</v>
          </cell>
          <cell r="B57"/>
          <cell r="C57"/>
          <cell r="D57"/>
          <cell r="E57"/>
          <cell r="F57"/>
          <cell r="G57"/>
          <cell r="H57"/>
          <cell r="I57"/>
          <cell r="J57"/>
          <cell r="K57"/>
          <cell r="L57"/>
          <cell r="M57"/>
          <cell r="N57"/>
          <cell r="O57"/>
          <cell r="P57"/>
          <cell r="Q57"/>
          <cell r="R57"/>
          <cell r="S57">
            <v>0</v>
          </cell>
          <cell r="T57"/>
          <cell r="U57"/>
          <cell r="V57">
            <v>0</v>
          </cell>
          <cell r="W57">
            <v>0</v>
          </cell>
          <cell r="X57">
            <v>0</v>
          </cell>
          <cell r="Y57">
            <v>0</v>
          </cell>
        </row>
        <row r="58">
          <cell r="A58" t="str">
            <v>Freely Associated States</v>
          </cell>
          <cell r="B58"/>
          <cell r="C58"/>
          <cell r="D58"/>
          <cell r="E58"/>
          <cell r="F58"/>
          <cell r="G58"/>
          <cell r="H58"/>
          <cell r="I58"/>
          <cell r="J58"/>
          <cell r="K58"/>
          <cell r="L58"/>
          <cell r="M58"/>
          <cell r="N58"/>
          <cell r="O58"/>
          <cell r="P58"/>
          <cell r="Q58"/>
          <cell r="R58"/>
          <cell r="S58">
            <v>0</v>
          </cell>
          <cell r="T58"/>
          <cell r="U58"/>
          <cell r="V58">
            <v>0</v>
          </cell>
          <cell r="W58">
            <v>0</v>
          </cell>
          <cell r="X58">
            <v>0</v>
          </cell>
          <cell r="Y58">
            <v>0</v>
          </cell>
        </row>
        <row r="59">
          <cell r="A59" t="str">
            <v>Department of the Interior</v>
          </cell>
          <cell r="B59"/>
          <cell r="C59"/>
          <cell r="D59"/>
          <cell r="E59"/>
          <cell r="F59"/>
          <cell r="G59"/>
          <cell r="H59"/>
          <cell r="I59"/>
          <cell r="J59"/>
          <cell r="K59"/>
          <cell r="L59"/>
          <cell r="M59"/>
          <cell r="N59"/>
          <cell r="O59"/>
          <cell r="P59"/>
          <cell r="Q59"/>
          <cell r="R59"/>
          <cell r="S59">
            <v>0</v>
          </cell>
          <cell r="T59"/>
          <cell r="U59"/>
          <cell r="V59">
            <v>0</v>
          </cell>
          <cell r="W59">
            <v>0</v>
          </cell>
          <cell r="X59">
            <v>0</v>
          </cell>
          <cell r="Y59">
            <v>0</v>
          </cell>
        </row>
        <row r="60">
          <cell r="A60" t="str">
            <v>Other</v>
          </cell>
          <cell r="B60"/>
          <cell r="C60"/>
          <cell r="D60"/>
          <cell r="E60"/>
          <cell r="F60"/>
          <cell r="G60"/>
          <cell r="H60"/>
          <cell r="I60"/>
          <cell r="J60"/>
          <cell r="K60"/>
          <cell r="L60"/>
          <cell r="M60"/>
          <cell r="N60"/>
          <cell r="O60"/>
          <cell r="P60"/>
          <cell r="Q60"/>
          <cell r="R60"/>
          <cell r="S60">
            <v>0</v>
          </cell>
          <cell r="T60"/>
          <cell r="U60"/>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V61"/>
          <cell r="W61"/>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B24"/>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D54"/>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cell r="B56"/>
          <cell r="C56"/>
          <cell r="D56"/>
          <cell r="E56"/>
          <cell r="F56"/>
          <cell r="G56"/>
          <cell r="H56"/>
          <cell r="I56"/>
          <cell r="J56"/>
          <cell r="K56"/>
          <cell r="L56"/>
          <cell r="M56"/>
          <cell r="N56"/>
          <cell r="O56"/>
        </row>
        <row r="57">
          <cell r="A57" t="str">
            <v>Guam</v>
          </cell>
          <cell r="B57"/>
          <cell r="C57"/>
          <cell r="D57"/>
          <cell r="E57"/>
          <cell r="F57"/>
          <cell r="G57"/>
          <cell r="H57"/>
          <cell r="I57"/>
          <cell r="J57"/>
          <cell r="K57"/>
          <cell r="L57"/>
          <cell r="M57"/>
          <cell r="N57"/>
          <cell r="O57"/>
        </row>
        <row r="58">
          <cell r="A58" t="str">
            <v>Northern Mariana Islands</v>
          </cell>
          <cell r="B58"/>
          <cell r="C58"/>
          <cell r="D58"/>
          <cell r="E58"/>
          <cell r="F58"/>
          <cell r="G58"/>
          <cell r="H58"/>
          <cell r="I58"/>
          <cell r="J58"/>
          <cell r="K58"/>
          <cell r="L58"/>
          <cell r="M58"/>
          <cell r="N58"/>
          <cell r="O58"/>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cell r="B60"/>
          <cell r="C60"/>
          <cell r="D60"/>
          <cell r="E60"/>
          <cell r="F60"/>
          <cell r="G60"/>
          <cell r="H60"/>
          <cell r="I60"/>
          <cell r="J60"/>
          <cell r="K60"/>
          <cell r="L60"/>
          <cell r="M60"/>
          <cell r="N60"/>
          <cell r="O60"/>
        </row>
        <row r="61">
          <cell r="A61" t="str">
            <v>Freely Associated States</v>
          </cell>
          <cell r="B61"/>
          <cell r="C61"/>
          <cell r="D61"/>
          <cell r="E61"/>
          <cell r="F61"/>
          <cell r="G61"/>
          <cell r="H61"/>
          <cell r="I61"/>
          <cell r="J61"/>
          <cell r="K61"/>
          <cell r="L61"/>
          <cell r="M61"/>
          <cell r="N61"/>
          <cell r="O61"/>
        </row>
        <row r="62">
          <cell r="A62" t="str">
            <v>Department of the Interior</v>
          </cell>
          <cell r="B62"/>
          <cell r="C62"/>
          <cell r="D62"/>
          <cell r="E62"/>
          <cell r="F62"/>
          <cell r="G62"/>
          <cell r="H62"/>
          <cell r="I62"/>
          <cell r="J62"/>
          <cell r="K62"/>
          <cell r="L62"/>
          <cell r="M62"/>
          <cell r="N62"/>
          <cell r="O62"/>
        </row>
        <row r="63">
          <cell r="A63" t="str">
            <v>Other</v>
          </cell>
          <cell r="B63"/>
          <cell r="C63"/>
          <cell r="D63"/>
          <cell r="E63"/>
          <cell r="F63"/>
          <cell r="G63"/>
          <cell r="H63"/>
          <cell r="I63"/>
          <cell r="J63"/>
          <cell r="K63"/>
          <cell r="L63"/>
          <cell r="M63"/>
          <cell r="N63"/>
          <cell r="O63"/>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cell r="B54"/>
          <cell r="C54"/>
          <cell r="D54"/>
          <cell r="E54"/>
          <cell r="F54"/>
          <cell r="G54"/>
          <cell r="H54"/>
          <cell r="I54"/>
          <cell r="J54"/>
          <cell r="K54"/>
          <cell r="L54"/>
          <cell r="M54"/>
          <cell r="N54"/>
          <cell r="O54"/>
          <cell r="P54"/>
          <cell r="Q54"/>
          <cell r="R54"/>
          <cell r="S54"/>
          <cell r="T54"/>
        </row>
        <row r="55">
          <cell r="A55" t="str">
            <v>Guam</v>
          </cell>
          <cell r="B55"/>
          <cell r="C55"/>
          <cell r="D55"/>
          <cell r="E55"/>
          <cell r="F55"/>
          <cell r="G55"/>
          <cell r="H55"/>
          <cell r="I55"/>
          <cell r="J55"/>
          <cell r="K55"/>
          <cell r="L55"/>
          <cell r="M55"/>
          <cell r="N55"/>
          <cell r="O55"/>
          <cell r="P55"/>
          <cell r="Q55"/>
          <cell r="R55"/>
          <cell r="S55"/>
          <cell r="T55"/>
        </row>
        <row r="56">
          <cell r="A56" t="str">
            <v>Northern Mariana Islands</v>
          </cell>
          <cell r="B56"/>
          <cell r="C56"/>
          <cell r="D56"/>
          <cell r="E56"/>
          <cell r="F56"/>
          <cell r="G56"/>
          <cell r="H56"/>
          <cell r="I56"/>
          <cell r="J56"/>
          <cell r="K56"/>
          <cell r="L56"/>
          <cell r="M56"/>
          <cell r="N56"/>
          <cell r="O56"/>
          <cell r="P56"/>
          <cell r="Q56"/>
          <cell r="R56"/>
          <cell r="S56"/>
          <cell r="T56"/>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cell r="B58"/>
          <cell r="C58"/>
          <cell r="D58"/>
          <cell r="E58"/>
          <cell r="F58"/>
          <cell r="G58"/>
          <cell r="H58"/>
          <cell r="I58"/>
          <cell r="J58"/>
          <cell r="K58"/>
          <cell r="L58"/>
          <cell r="M58"/>
          <cell r="N58"/>
          <cell r="O58"/>
        </row>
        <row r="59">
          <cell r="A59" t="str">
            <v>Freely Associated States</v>
          </cell>
          <cell r="B59"/>
          <cell r="C59"/>
          <cell r="D59"/>
          <cell r="E59"/>
          <cell r="F59"/>
          <cell r="G59"/>
          <cell r="H59"/>
          <cell r="I59"/>
          <cell r="J59"/>
          <cell r="K59"/>
          <cell r="L59"/>
          <cell r="M59"/>
          <cell r="N59"/>
          <cell r="O59"/>
        </row>
        <row r="60">
          <cell r="A60" t="str">
            <v>Department of the Interior</v>
          </cell>
          <cell r="B60"/>
          <cell r="C60"/>
          <cell r="D60"/>
          <cell r="E60"/>
          <cell r="F60"/>
          <cell r="G60"/>
          <cell r="H60"/>
          <cell r="I60"/>
          <cell r="J60"/>
          <cell r="K60"/>
          <cell r="L60"/>
          <cell r="M60"/>
          <cell r="N60"/>
          <cell r="O60"/>
        </row>
        <row r="61">
          <cell r="A61" t="str">
            <v>Other</v>
          </cell>
          <cell r="B61"/>
          <cell r="C61"/>
          <cell r="D61"/>
          <cell r="E61"/>
          <cell r="F61"/>
          <cell r="G61"/>
          <cell r="H61"/>
          <cell r="I61"/>
          <cell r="J61"/>
          <cell r="K61"/>
          <cell r="L61"/>
          <cell r="M61"/>
          <cell r="N61"/>
          <cell r="O61"/>
        </row>
      </sheetData>
      <sheetData sheetId="14">
        <row r="3">
          <cell r="A3" t="str">
            <v>FY</v>
          </cell>
          <cell r="B3" t="str">
            <v>School Year</v>
          </cell>
          <cell r="C3" t="str">
            <v>Year of Applicable APPE</v>
          </cell>
          <cell r="D3" t="str">
            <v>APPE</v>
          </cell>
        </row>
        <row r="4">
          <cell r="A4" t="str">
            <v>1977</v>
          </cell>
          <cell r="B4"/>
          <cell r="C4"/>
          <cell r="D4"/>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cell r="U59">
            <v>381531.2</v>
          </cell>
          <cell r="V59">
            <v>358682.95</v>
          </cell>
        </row>
        <row r="60">
          <cell r="A60" t="str">
            <v>Freely Associated States</v>
          </cell>
          <cell r="B60"/>
          <cell r="C60"/>
          <cell r="D60"/>
          <cell r="E60"/>
          <cell r="F60"/>
          <cell r="G60"/>
          <cell r="H60"/>
          <cell r="I60"/>
          <cell r="J60"/>
          <cell r="K60"/>
          <cell r="L60"/>
          <cell r="M60"/>
          <cell r="N60"/>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cell r="BR55">
            <v>3844365.7945102244</v>
          </cell>
          <cell r="BS55">
            <v>3661300.7566764066</v>
          </cell>
          <cell r="BT55">
            <v>3478235.718842587</v>
          </cell>
          <cell r="BU55">
            <v>3276325.9814852113</v>
          </cell>
        </row>
        <row r="56">
          <cell r="A56" t="str">
            <v>American Samoa</v>
          </cell>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cell r="BR60">
            <v>1357849.5938757844</v>
          </cell>
          <cell r="BS60">
            <v>1293190.0894055089</v>
          </cell>
          <cell r="BT60">
            <v>1228530.5849352337</v>
          </cell>
          <cell r="BU60">
            <v>1157215.0365392447</v>
          </cell>
        </row>
        <row r="61">
          <cell r="A61" t="str">
            <v>Freely Associated States</v>
          </cell>
          <cell r="B61"/>
          <cell r="C61"/>
          <cell r="D61"/>
          <cell r="E61"/>
          <cell r="F61"/>
          <cell r="G61"/>
          <cell r="H61"/>
          <cell r="I61"/>
          <cell r="J61"/>
          <cell r="K61"/>
          <cell r="L61"/>
          <cell r="M61"/>
          <cell r="O61"/>
          <cell r="Q61"/>
          <cell r="R61"/>
          <cell r="S61"/>
          <cell r="T61"/>
          <cell r="U61"/>
          <cell r="Z61"/>
          <cell r="AA61"/>
          <cell r="AB61"/>
          <cell r="AC61"/>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dimension ref="A1:Z278"/>
  <sheetViews>
    <sheetView tabSelected="1" zoomScaleNormal="100" workbookViewId="0">
      <selection activeCell="H176" sqref="H176"/>
    </sheetView>
  </sheetViews>
  <sheetFormatPr defaultColWidth="9.33203125" defaultRowHeight="13.2" x14ac:dyDescent="0.25"/>
  <cols>
    <col min="1" max="1" width="4.33203125" customWidth="1"/>
    <col min="2" max="2" width="29" bestFit="1" customWidth="1"/>
    <col min="3" max="3" width="6" customWidth="1"/>
    <col min="4" max="4" width="29.33203125" customWidth="1"/>
    <col min="5" max="5" width="29" customWidth="1"/>
    <col min="6" max="6" width="6.6640625" customWidth="1"/>
    <col min="7" max="7" width="2.33203125" style="48" customWidth="1"/>
    <col min="8" max="8" width="13" customWidth="1"/>
    <col min="9" max="9" width="14.44140625" customWidth="1"/>
    <col min="10" max="10" width="16.33203125" customWidth="1"/>
    <col min="12" max="12" width="9.5546875" bestFit="1" customWidth="1"/>
    <col min="15" max="15" width="11.33203125" customWidth="1"/>
    <col min="16" max="16" width="12.6640625" customWidth="1"/>
    <col min="17" max="17" width="6.44140625" customWidth="1"/>
    <col min="18" max="18" width="5.44140625" customWidth="1"/>
    <col min="19" max="19" width="5.33203125" customWidth="1"/>
    <col min="20" max="20" width="12.6640625" customWidth="1"/>
    <col min="21" max="21" width="12.44140625" style="31" customWidth="1"/>
    <col min="22" max="22" width="14.33203125" customWidth="1"/>
    <col min="23" max="23" width="13.6640625" customWidth="1"/>
    <col min="24" max="24" width="15.5546875" customWidth="1"/>
    <col min="25" max="25" width="13.5546875" customWidth="1"/>
    <col min="26" max="26" width="16.6640625" customWidth="1"/>
  </cols>
  <sheetData>
    <row r="1" spans="1:22" ht="21" x14ac:dyDescent="0.4">
      <c r="A1" s="67" t="s">
        <v>50</v>
      </c>
      <c r="B1" s="67"/>
      <c r="C1" s="67"/>
      <c r="D1" s="67"/>
      <c r="E1" s="67"/>
      <c r="F1" s="1" t="s">
        <v>1</v>
      </c>
      <c r="G1" s="2" t="s">
        <v>2</v>
      </c>
      <c r="H1" s="3">
        <v>2023</v>
      </c>
      <c r="I1" s="4"/>
      <c r="J1" s="4"/>
      <c r="K1" s="4"/>
      <c r="L1" s="4"/>
      <c r="M1" s="4"/>
      <c r="N1" s="4"/>
      <c r="O1" s="4"/>
      <c r="P1" s="4"/>
      <c r="T1" s="5"/>
      <c r="U1" s="5" t="s">
        <v>0</v>
      </c>
      <c r="V1" s="5"/>
    </row>
    <row r="2" spans="1:22" x14ac:dyDescent="0.25">
      <c r="A2" s="6"/>
      <c r="B2" s="7">
        <f>VLOOKUP($A1,fund_table,MATCH($H$1,year_row,0),0)</f>
        <v>1030889058</v>
      </c>
      <c r="C2" s="8"/>
      <c r="D2" s="7">
        <f>VLOOKUP(A1,admin,MATCH(H1,admin_year,0),0)</f>
        <v>20513486</v>
      </c>
      <c r="E2" s="9">
        <f>VLOOKUP($A$1,other,MATCH($H$1&amp;" RPHA",other_label,0),0)</f>
        <v>104883342.86832467</v>
      </c>
      <c r="F2" s="9">
        <f>VLOOKUP($A$1,other,MATCH($H$1&amp;" HA",other_label,0),0)</f>
        <v>93855174.458940163</v>
      </c>
      <c r="G2" s="8">
        <f>VLOOKUP($A$1,other,MATCH($H$1&amp;" RPLA",other_label,0),0)</f>
        <v>110127510.01174085</v>
      </c>
      <c r="H2" s="8">
        <f>VLOOKUP($A$1,other,MATCH($H$1&amp;" LA",other_label,0),0)</f>
        <v>99639175.724908456</v>
      </c>
      <c r="I2" s="10">
        <f>VLOOKUP(A1,admin,MATCH(2004,admin_year,0),0)</f>
        <v>12711085</v>
      </c>
      <c r="J2" s="11"/>
      <c r="K2" s="4"/>
      <c r="L2" s="4"/>
      <c r="M2" s="4"/>
      <c r="N2" s="4"/>
      <c r="O2" s="4"/>
      <c r="P2" s="4"/>
      <c r="T2" s="5"/>
      <c r="U2" s="5" t="s">
        <v>3</v>
      </c>
      <c r="V2" s="5"/>
    </row>
    <row r="3" spans="1:22" x14ac:dyDescent="0.25">
      <c r="A3" s="68" t="s">
        <v>4</v>
      </c>
      <c r="B3" s="68"/>
      <c r="C3" s="68"/>
      <c r="D3" s="68"/>
      <c r="E3" s="68"/>
      <c r="F3" s="68"/>
      <c r="G3" s="12"/>
      <c r="H3" s="13"/>
      <c r="I3" s="14">
        <v>907743620</v>
      </c>
      <c r="J3" s="4"/>
      <c r="K3" s="4"/>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69" t="s">
        <v>7</v>
      </c>
      <c r="B5" s="69"/>
      <c r="C5" s="69"/>
      <c r="D5" s="69"/>
      <c r="E5" s="69"/>
      <c r="F5" s="69"/>
      <c r="G5" s="2"/>
      <c r="H5" s="4"/>
      <c r="I5" s="16">
        <f>SUM(I3:I3)</f>
        <v>907743620</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0" t="s">
        <v>14</v>
      </c>
      <c r="B9" s="70"/>
      <c r="C9" s="70"/>
      <c r="D9" s="70"/>
      <c r="E9" s="70"/>
      <c r="F9" s="70"/>
      <c r="G9" s="17" t="s">
        <v>15</v>
      </c>
      <c r="H9" s="4"/>
      <c r="I9" s="16">
        <f>D2</f>
        <v>20513486</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0" t="s">
        <v>18</v>
      </c>
      <c r="B11" s="70"/>
      <c r="C11" s="70"/>
      <c r="D11" s="70"/>
      <c r="E11" s="70"/>
      <c r="F11" s="70"/>
      <c r="G11" s="2"/>
      <c r="H11" s="4"/>
      <c r="I11" s="19">
        <v>20513486</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25">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25">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25">
      <c r="A14" s="69" t="s">
        <v>22</v>
      </c>
      <c r="B14" s="69"/>
      <c r="C14" s="69"/>
      <c r="D14" s="69"/>
      <c r="E14" s="69"/>
      <c r="F14" s="69"/>
      <c r="G14" s="2"/>
      <c r="H14" s="4"/>
      <c r="I14" s="21"/>
      <c r="J14" s="4"/>
      <c r="K14" s="4"/>
      <c r="L14" s="4"/>
      <c r="M14" s="4"/>
      <c r="N14" s="4"/>
      <c r="O14" s="4"/>
      <c r="P14" s="4"/>
      <c r="T14" s="5"/>
      <c r="U14" s="5" t="s">
        <v>23</v>
      </c>
      <c r="V14" s="5"/>
    </row>
    <row r="15" spans="1:22" x14ac:dyDescent="0.25">
      <c r="A15" s="69" t="s">
        <v>24</v>
      </c>
      <c r="B15" s="69"/>
      <c r="C15" s="69"/>
      <c r="D15" s="69"/>
      <c r="E15" s="69"/>
      <c r="F15" s="69"/>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2" t="s">
        <v>27</v>
      </c>
      <c r="C17" s="72"/>
      <c r="D17" s="72"/>
      <c r="E17" s="72"/>
      <c r="F17" s="72"/>
      <c r="G17" s="22"/>
      <c r="H17" s="4"/>
      <c r="I17" s="4"/>
      <c r="J17" s="4"/>
      <c r="K17" s="4"/>
      <c r="L17" s="4"/>
      <c r="M17" s="4"/>
      <c r="N17" s="4"/>
      <c r="O17" s="4"/>
      <c r="P17" s="4"/>
      <c r="T17" s="5"/>
      <c r="U17" s="5" t="s">
        <v>28</v>
      </c>
      <c r="V17" s="5"/>
    </row>
    <row r="18" spans="1:22" x14ac:dyDescent="0.25">
      <c r="A18" s="4"/>
      <c r="B18" s="72"/>
      <c r="C18" s="72"/>
      <c r="D18" s="72"/>
      <c r="E18" s="72"/>
      <c r="F18" s="72"/>
      <c r="G18" s="22"/>
      <c r="H18" s="4"/>
      <c r="I18" s="4"/>
      <c r="J18" s="4"/>
      <c r="K18" s="4"/>
      <c r="L18" s="4"/>
      <c r="M18" s="4"/>
      <c r="N18" s="4"/>
      <c r="O18" s="4"/>
      <c r="P18" s="4"/>
      <c r="T18" s="5"/>
      <c r="U18" s="5" t="s">
        <v>29</v>
      </c>
      <c r="V18" s="5"/>
    </row>
    <row r="19" spans="1:22" x14ac:dyDescent="0.25">
      <c r="A19" s="4"/>
      <c r="B19" s="72"/>
      <c r="C19" s="72"/>
      <c r="D19" s="72"/>
      <c r="E19" s="72"/>
      <c r="F19" s="72"/>
      <c r="G19" s="22"/>
      <c r="H19" s="4"/>
      <c r="I19" s="4"/>
      <c r="J19" s="4"/>
      <c r="K19" s="4"/>
      <c r="L19" s="4"/>
      <c r="M19" s="4"/>
      <c r="N19" s="4"/>
      <c r="O19" s="4"/>
      <c r="P19" s="4"/>
      <c r="T19" s="5"/>
      <c r="U19" s="5" t="s">
        <v>30</v>
      </c>
      <c r="V19" s="5"/>
    </row>
    <row r="20" spans="1:22" x14ac:dyDescent="0.25">
      <c r="A20" s="4"/>
      <c r="B20" s="72"/>
      <c r="C20" s="72"/>
      <c r="D20" s="72"/>
      <c r="E20" s="72"/>
      <c r="F20" s="72"/>
      <c r="G20" s="22"/>
      <c r="H20" s="4"/>
      <c r="I20" s="4"/>
      <c r="J20" s="4"/>
      <c r="K20" s="4"/>
      <c r="L20" s="4"/>
      <c r="M20" s="4"/>
      <c r="N20" s="4"/>
      <c r="O20" s="4"/>
      <c r="P20" s="4"/>
      <c r="T20" s="5"/>
      <c r="U20" s="5" t="s">
        <v>31</v>
      </c>
      <c r="V20" s="5"/>
    </row>
    <row r="21" spans="1:22" x14ac:dyDescent="0.25">
      <c r="A21" s="4"/>
      <c r="B21" s="72"/>
      <c r="C21" s="72"/>
      <c r="D21" s="72"/>
      <c r="E21" s="72"/>
      <c r="F21" s="72"/>
      <c r="G21" s="23" t="s">
        <v>32</v>
      </c>
      <c r="H21" s="24">
        <v>20513486</v>
      </c>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2" t="s">
        <v>35</v>
      </c>
      <c r="C23" s="72"/>
      <c r="D23" s="72"/>
      <c r="E23" s="72"/>
      <c r="F23" s="72"/>
      <c r="G23" s="2"/>
      <c r="H23" s="4"/>
      <c r="I23" s="4"/>
      <c r="J23" s="4"/>
      <c r="K23" s="4"/>
      <c r="L23" s="4"/>
      <c r="M23" s="4"/>
      <c r="N23" s="4"/>
      <c r="O23" s="4"/>
      <c r="P23" s="4"/>
      <c r="T23" s="5"/>
      <c r="U23" s="5" t="s">
        <v>36</v>
      </c>
      <c r="V23" s="5"/>
    </row>
    <row r="24" spans="1:22" x14ac:dyDescent="0.25">
      <c r="A24" s="4"/>
      <c r="B24" s="72"/>
      <c r="C24" s="72"/>
      <c r="D24" s="72"/>
      <c r="E24" s="72"/>
      <c r="F24" s="72"/>
      <c r="G24" s="23" t="s">
        <v>37</v>
      </c>
      <c r="H24" s="24">
        <v>0</v>
      </c>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73" t="s">
        <v>41</v>
      </c>
      <c r="C27" s="73"/>
      <c r="D27" s="73"/>
      <c r="E27" s="73"/>
      <c r="F27" s="73"/>
      <c r="G27" s="2"/>
      <c r="H27" s="4" t="s">
        <v>2</v>
      </c>
      <c r="I27" s="4"/>
      <c r="J27" s="4"/>
      <c r="K27" s="4"/>
      <c r="L27" s="4"/>
      <c r="M27" s="4"/>
      <c r="N27" s="4"/>
      <c r="O27" s="4"/>
      <c r="P27" s="4"/>
      <c r="T27" s="5"/>
      <c r="U27" s="5" t="s">
        <v>42</v>
      </c>
      <c r="V27" s="5"/>
    </row>
    <row r="28" spans="1:22" x14ac:dyDescent="0.25">
      <c r="A28" s="4"/>
      <c r="B28" s="73"/>
      <c r="C28" s="73"/>
      <c r="D28" s="73"/>
      <c r="E28" s="73"/>
      <c r="F28" s="73"/>
      <c r="G28" s="2"/>
      <c r="H28" s="4"/>
      <c r="I28" s="4"/>
      <c r="J28" s="4"/>
      <c r="K28" s="4"/>
      <c r="L28" s="4"/>
      <c r="M28" s="4"/>
      <c r="N28" s="4"/>
      <c r="O28" s="4"/>
      <c r="P28" s="4"/>
      <c r="T28" s="5"/>
      <c r="U28" s="5" t="s">
        <v>43</v>
      </c>
      <c r="V28" s="5"/>
    </row>
    <row r="29" spans="1:22" x14ac:dyDescent="0.25">
      <c r="A29" s="4"/>
      <c r="B29" s="73"/>
      <c r="C29" s="73"/>
      <c r="D29" s="73"/>
      <c r="E29" s="73"/>
      <c r="F29" s="73"/>
      <c r="G29" s="2"/>
      <c r="H29" s="4"/>
      <c r="I29" s="4"/>
      <c r="J29" s="4"/>
      <c r="K29" s="4"/>
      <c r="L29" s="4"/>
      <c r="M29" s="4"/>
      <c r="N29" s="4"/>
      <c r="O29" s="4"/>
      <c r="P29" s="4"/>
      <c r="T29" s="5"/>
      <c r="U29" s="5" t="s">
        <v>44</v>
      </c>
      <c r="V29" s="5"/>
    </row>
    <row r="30" spans="1:22" x14ac:dyDescent="0.25">
      <c r="A30" s="4"/>
      <c r="B30" s="73"/>
      <c r="C30" s="73"/>
      <c r="D30" s="73"/>
      <c r="E30" s="73"/>
      <c r="F30" s="73"/>
      <c r="G30" s="2"/>
      <c r="H30" s="4"/>
      <c r="I30" s="4"/>
      <c r="J30" s="4"/>
      <c r="K30" s="4"/>
      <c r="L30" s="4"/>
      <c r="M30" s="4"/>
      <c r="N30" s="4"/>
      <c r="O30" s="4"/>
      <c r="P30" s="4"/>
      <c r="T30" s="5"/>
      <c r="U30" s="5" t="s">
        <v>45</v>
      </c>
      <c r="V30" s="5"/>
    </row>
    <row r="31" spans="1:22" x14ac:dyDescent="0.25">
      <c r="A31" s="4"/>
      <c r="B31" s="73"/>
      <c r="C31" s="73"/>
      <c r="D31" s="73"/>
      <c r="E31" s="73"/>
      <c r="F31" s="73"/>
      <c r="G31" s="2"/>
      <c r="H31" s="27"/>
      <c r="I31" s="4"/>
      <c r="J31" s="4"/>
      <c r="K31" s="4"/>
      <c r="L31" s="4"/>
      <c r="M31" s="4"/>
      <c r="N31" s="4"/>
      <c r="O31" s="4"/>
      <c r="P31" s="4"/>
      <c r="T31" s="5"/>
      <c r="U31" s="5" t="s">
        <v>46</v>
      </c>
      <c r="V31" s="5"/>
    </row>
    <row r="32" spans="1:22" x14ac:dyDescent="0.25">
      <c r="A32" s="4"/>
      <c r="B32" s="74">
        <f>IF(AND((SUM(I11:I11)&gt;SUM(I2:I2)),((SUM(I11:I11)-SUM(I2:I2))&gt;0)),(SUM(I11:I11)-SUM(I2:I2)),0)</f>
        <v>7802401</v>
      </c>
      <c r="C32" s="74"/>
      <c r="D32" s="74"/>
      <c r="E32" s="74"/>
      <c r="F32" s="74"/>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2" t="s">
        <v>49</v>
      </c>
      <c r="D34" s="72"/>
      <c r="E34" s="72"/>
      <c r="F34" s="72"/>
      <c r="G34" s="2"/>
      <c r="H34" s="4"/>
      <c r="I34" s="4"/>
      <c r="J34" s="4"/>
      <c r="K34" s="4"/>
      <c r="L34" s="4"/>
      <c r="M34" s="4"/>
      <c r="N34" s="4"/>
      <c r="O34" s="4"/>
      <c r="P34" s="4"/>
      <c r="T34" s="5"/>
      <c r="U34" s="5" t="s">
        <v>50</v>
      </c>
      <c r="V34" s="5"/>
    </row>
    <row r="35" spans="1:22" x14ac:dyDescent="0.25">
      <c r="A35" s="4"/>
      <c r="B35" s="4"/>
      <c r="C35" s="72"/>
      <c r="D35" s="72"/>
      <c r="E35" s="72"/>
      <c r="F35" s="72"/>
      <c r="G35" s="23" t="s">
        <v>51</v>
      </c>
      <c r="H35" s="24">
        <v>0</v>
      </c>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2" t="s">
        <v>54</v>
      </c>
      <c r="D37" s="72"/>
      <c r="E37" s="72"/>
      <c r="F37" s="72"/>
      <c r="G37" s="2"/>
      <c r="H37" s="4"/>
      <c r="I37" s="4"/>
      <c r="J37" s="4"/>
      <c r="K37" s="4"/>
      <c r="L37" s="4"/>
      <c r="M37" s="4"/>
      <c r="N37" s="4"/>
      <c r="O37" s="4"/>
      <c r="P37" s="4"/>
      <c r="T37" s="5"/>
      <c r="U37" s="5" t="s">
        <v>55</v>
      </c>
      <c r="V37" s="5"/>
    </row>
    <row r="38" spans="1:22" x14ac:dyDescent="0.25">
      <c r="A38" s="4"/>
      <c r="B38" s="4"/>
      <c r="C38" s="72"/>
      <c r="D38" s="72"/>
      <c r="E38" s="72"/>
      <c r="F38" s="72"/>
      <c r="G38" s="2"/>
      <c r="H38" s="4"/>
      <c r="I38" s="4"/>
      <c r="J38" s="4"/>
      <c r="K38" s="4"/>
      <c r="L38" s="4"/>
      <c r="M38" s="4"/>
      <c r="N38" s="4"/>
      <c r="O38" s="4"/>
      <c r="P38" s="4"/>
      <c r="T38" s="5"/>
      <c r="U38" s="5" t="s">
        <v>56</v>
      </c>
      <c r="V38" s="5"/>
    </row>
    <row r="39" spans="1:22" x14ac:dyDescent="0.25">
      <c r="A39" s="4"/>
      <c r="B39" s="4"/>
      <c r="C39" s="72"/>
      <c r="D39" s="72"/>
      <c r="E39" s="72"/>
      <c r="F39" s="72"/>
      <c r="G39" s="23" t="s">
        <v>57</v>
      </c>
      <c r="H39" s="24">
        <v>0</v>
      </c>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0" t="s">
        <v>60</v>
      </c>
      <c r="D41" s="70"/>
      <c r="E41" s="70"/>
      <c r="F41" s="70"/>
      <c r="G41" s="23" t="s">
        <v>61</v>
      </c>
      <c r="H41" s="24">
        <v>0</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2" t="s">
        <v>64</v>
      </c>
      <c r="D43" s="72"/>
      <c r="E43" s="72"/>
      <c r="F43" s="72"/>
      <c r="G43" s="2"/>
      <c r="H43" s="4"/>
      <c r="I43" s="4"/>
      <c r="J43" s="4"/>
      <c r="K43" s="4"/>
      <c r="L43" s="4"/>
      <c r="M43" s="4"/>
      <c r="N43" s="4"/>
      <c r="O43" s="4"/>
      <c r="P43" s="4"/>
      <c r="T43" s="5"/>
      <c r="U43" s="5" t="s">
        <v>65</v>
      </c>
      <c r="V43" s="5"/>
    </row>
    <row r="44" spans="1:22" ht="12.75" customHeight="1" x14ac:dyDescent="0.25">
      <c r="A44" s="4"/>
      <c r="B44" s="4"/>
      <c r="C44" s="72"/>
      <c r="D44" s="72"/>
      <c r="E44" s="72"/>
      <c r="F44" s="72"/>
      <c r="G44" s="2"/>
      <c r="H44" s="4"/>
      <c r="I44" s="4"/>
      <c r="J44" s="4"/>
      <c r="K44" s="4"/>
      <c r="L44" s="4"/>
      <c r="M44" s="4"/>
      <c r="N44" s="4"/>
      <c r="O44" s="4"/>
      <c r="P44" s="4"/>
      <c r="T44" s="5"/>
      <c r="U44" s="5" t="s">
        <v>66</v>
      </c>
      <c r="V44" s="5"/>
    </row>
    <row r="45" spans="1:22" x14ac:dyDescent="0.25">
      <c r="A45" s="4"/>
      <c r="B45" s="4"/>
      <c r="C45" s="72"/>
      <c r="D45" s="72"/>
      <c r="E45" s="72"/>
      <c r="F45" s="72"/>
      <c r="G45" s="23" t="s">
        <v>67</v>
      </c>
      <c r="H45" s="24">
        <v>0</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0" t="s">
        <v>70</v>
      </c>
      <c r="E47" s="70"/>
      <c r="F47" s="70"/>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2" t="s">
        <v>74</v>
      </c>
      <c r="C50" s="72"/>
      <c r="D50" s="72"/>
      <c r="E50" s="72"/>
      <c r="F50" s="72"/>
      <c r="G50" s="2"/>
      <c r="H50" s="4"/>
      <c r="I50" s="4"/>
      <c r="J50" s="4"/>
      <c r="K50" s="4"/>
      <c r="L50" s="4"/>
      <c r="M50" s="4"/>
      <c r="N50" s="4"/>
      <c r="O50" s="4"/>
      <c r="P50" s="4"/>
      <c r="T50" s="5"/>
      <c r="U50" s="5" t="s">
        <v>75</v>
      </c>
      <c r="V50" s="5"/>
    </row>
    <row r="51" spans="1:22" x14ac:dyDescent="0.25">
      <c r="A51" s="4"/>
      <c r="B51" s="72"/>
      <c r="C51" s="72"/>
      <c r="D51" s="72"/>
      <c r="E51" s="72"/>
      <c r="F51" s="72"/>
      <c r="G51" s="2"/>
      <c r="H51" s="4"/>
      <c r="I51" s="4"/>
      <c r="J51" s="4"/>
      <c r="K51" s="4"/>
      <c r="L51" s="4"/>
      <c r="M51" s="4"/>
      <c r="N51" s="4"/>
      <c r="O51" s="4"/>
      <c r="P51" s="4"/>
      <c r="T51" s="5"/>
      <c r="U51" s="5" t="s">
        <v>76</v>
      </c>
      <c r="V51" s="5"/>
    </row>
    <row r="52" spans="1:22" x14ac:dyDescent="0.25">
      <c r="A52" s="4"/>
      <c r="B52" s="72"/>
      <c r="C52" s="72"/>
      <c r="D52" s="72"/>
      <c r="E52" s="72"/>
      <c r="F52" s="72"/>
      <c r="G52" s="2"/>
      <c r="H52" s="4"/>
      <c r="I52" s="4"/>
      <c r="J52" s="4"/>
      <c r="K52" s="4"/>
      <c r="L52" s="4"/>
      <c r="M52" s="4"/>
      <c r="N52" s="4"/>
      <c r="O52" s="4"/>
      <c r="P52" s="4"/>
      <c r="T52" s="5"/>
      <c r="U52" s="5" t="s">
        <v>77</v>
      </c>
      <c r="V52" s="5"/>
    </row>
    <row r="53" spans="1:22" x14ac:dyDescent="0.25">
      <c r="A53" s="4"/>
      <c r="B53" s="72"/>
      <c r="C53" s="72"/>
      <c r="D53" s="72"/>
      <c r="E53" s="72"/>
      <c r="F53" s="72"/>
      <c r="G53" s="2"/>
      <c r="H53" s="4"/>
      <c r="I53" s="4"/>
      <c r="J53" s="4"/>
      <c r="K53" s="4"/>
      <c r="L53" s="4"/>
      <c r="M53" s="4"/>
      <c r="N53" s="4"/>
      <c r="O53" s="4"/>
      <c r="P53" s="4"/>
      <c r="T53" s="5"/>
      <c r="U53" s="5" t="s">
        <v>78</v>
      </c>
      <c r="V53" s="5"/>
    </row>
    <row r="54" spans="1:22" x14ac:dyDescent="0.25">
      <c r="A54" s="4"/>
      <c r="B54" s="72"/>
      <c r="C54" s="72"/>
      <c r="D54" s="72"/>
      <c r="E54" s="72"/>
      <c r="F54" s="72"/>
      <c r="G54" s="2"/>
      <c r="H54" s="4"/>
      <c r="I54" s="4"/>
      <c r="J54" s="4"/>
      <c r="K54" s="4"/>
      <c r="L54" s="4"/>
      <c r="M54" s="4"/>
      <c r="N54" s="4"/>
      <c r="O54" s="4"/>
      <c r="P54" s="4"/>
      <c r="T54" s="5"/>
      <c r="U54" s="5" t="s">
        <v>79</v>
      </c>
      <c r="V54" s="5"/>
    </row>
    <row r="55" spans="1:22" x14ac:dyDescent="0.25">
      <c r="A55" s="4"/>
      <c r="B55" s="72"/>
      <c r="C55" s="72"/>
      <c r="D55" s="72"/>
      <c r="E55" s="72"/>
      <c r="F55" s="72"/>
      <c r="G55" s="2"/>
      <c r="H55" s="4"/>
      <c r="I55" s="4"/>
      <c r="J55" s="4"/>
      <c r="K55" s="4"/>
      <c r="L55" s="4"/>
      <c r="M55" s="4"/>
      <c r="N55" s="4"/>
      <c r="O55" s="4"/>
      <c r="P55" s="4"/>
      <c r="T55" s="5"/>
      <c r="U55" s="5" t="s">
        <v>80</v>
      </c>
      <c r="V55" s="5"/>
    </row>
    <row r="56" spans="1:22" x14ac:dyDescent="0.25">
      <c r="A56" s="4"/>
      <c r="B56" s="72"/>
      <c r="C56" s="72"/>
      <c r="D56" s="72"/>
      <c r="E56" s="72"/>
      <c r="F56" s="72"/>
      <c r="G56" s="2"/>
      <c r="H56" s="4"/>
      <c r="I56" s="4"/>
      <c r="J56" s="4"/>
      <c r="K56" s="4"/>
      <c r="L56" s="4"/>
      <c r="M56" s="4"/>
      <c r="N56" s="4"/>
      <c r="O56" s="4"/>
      <c r="P56" s="4"/>
      <c r="T56" s="5"/>
      <c r="U56" s="5" t="s">
        <v>81</v>
      </c>
      <c r="V56" s="5"/>
    </row>
    <row r="57" spans="1:22" x14ac:dyDescent="0.25">
      <c r="A57" s="4"/>
      <c r="B57" s="72"/>
      <c r="C57" s="72"/>
      <c r="D57" s="72"/>
      <c r="E57" s="72"/>
      <c r="F57" s="72"/>
      <c r="G57" s="2"/>
      <c r="H57" s="4"/>
      <c r="I57" s="4"/>
      <c r="J57" s="4"/>
      <c r="K57" s="4"/>
      <c r="L57" s="4"/>
      <c r="M57" s="4"/>
      <c r="N57" s="4"/>
      <c r="O57" s="4"/>
      <c r="P57" s="4"/>
      <c r="T57" s="5"/>
      <c r="U57" s="5" t="s">
        <v>82</v>
      </c>
      <c r="V57" s="5"/>
    </row>
    <row r="58" spans="1:22" x14ac:dyDescent="0.25">
      <c r="A58" s="4"/>
      <c r="B58" s="72"/>
      <c r="C58" s="72"/>
      <c r="D58" s="72"/>
      <c r="E58" s="72"/>
      <c r="F58" s="72"/>
      <c r="G58" s="23" t="s">
        <v>83</v>
      </c>
      <c r="H58" s="24">
        <v>0</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20513486</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5">
      <c r="A63" s="4"/>
      <c r="B63" s="4"/>
      <c r="C63" s="4"/>
      <c r="D63" s="27"/>
      <c r="E63" s="4"/>
      <c r="F63" s="4"/>
      <c r="G63" s="23"/>
      <c r="H63" s="26"/>
      <c r="I63" s="26"/>
      <c r="J63" s="75"/>
      <c r="K63" s="75"/>
      <c r="L63" s="75"/>
      <c r="M63" s="75"/>
      <c r="N63" s="75"/>
      <c r="O63" s="75"/>
      <c r="P63" s="75"/>
      <c r="T63" s="5"/>
      <c r="U63" s="30"/>
      <c r="V63" s="5"/>
    </row>
    <row r="64" spans="1:22" x14ac:dyDescent="0.25">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5">
      <c r="A65" s="4"/>
      <c r="B65" s="4"/>
      <c r="C65" s="4"/>
      <c r="D65" s="4"/>
      <c r="E65" s="4"/>
      <c r="F65" s="4"/>
      <c r="G65" s="23"/>
      <c r="H65" s="26"/>
      <c r="I65" s="26"/>
      <c r="J65" s="75"/>
      <c r="K65" s="75"/>
      <c r="L65" s="75"/>
      <c r="M65" s="75"/>
      <c r="N65" s="75"/>
      <c r="O65" s="75"/>
      <c r="P65" s="75"/>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2" t="s">
        <v>88</v>
      </c>
      <c r="B70" s="72"/>
      <c r="C70" s="72"/>
      <c r="D70" s="72"/>
      <c r="E70" s="72"/>
      <c r="F70" s="72"/>
      <c r="G70" s="2"/>
      <c r="H70" s="4"/>
      <c r="I70" s="4"/>
      <c r="J70" s="4"/>
      <c r="K70" s="4"/>
      <c r="L70" s="4"/>
      <c r="M70" s="4"/>
      <c r="N70" s="4"/>
      <c r="O70" s="4"/>
      <c r="P70" s="4"/>
    </row>
    <row r="71" spans="1:22" x14ac:dyDescent="0.25">
      <c r="A71" s="72"/>
      <c r="B71" s="72"/>
      <c r="C71" s="72"/>
      <c r="D71" s="72"/>
      <c r="E71" s="72"/>
      <c r="F71" s="72"/>
      <c r="G71" s="2"/>
      <c r="H71" s="4"/>
      <c r="I71" s="4"/>
      <c r="J71" s="4"/>
      <c r="K71" s="4"/>
      <c r="L71" s="4"/>
      <c r="M71" s="4"/>
      <c r="N71" s="4"/>
      <c r="O71" s="4"/>
      <c r="P71" s="4"/>
    </row>
    <row r="72" spans="1:22" x14ac:dyDescent="0.25">
      <c r="A72" s="72"/>
      <c r="B72" s="72"/>
      <c r="C72" s="72"/>
      <c r="D72" s="72"/>
      <c r="E72" s="72"/>
      <c r="F72" s="72"/>
      <c r="G72" s="23"/>
      <c r="H72" s="26">
        <f xml:space="preserve"> (E2)</f>
        <v>104883342.86832467</v>
      </c>
      <c r="I72" s="26" t="s">
        <v>2</v>
      </c>
      <c r="J72" s="4"/>
      <c r="K72" s="4"/>
      <c r="L72" s="4"/>
      <c r="M72" s="4"/>
      <c r="N72" s="4"/>
      <c r="O72" s="4"/>
      <c r="P72" s="4"/>
    </row>
    <row r="73" spans="1:22" ht="12.75" customHeight="1" x14ac:dyDescent="0.25">
      <c r="A73" s="72" t="s">
        <v>89</v>
      </c>
      <c r="B73" s="72"/>
      <c r="C73" s="72"/>
      <c r="D73" s="72"/>
      <c r="E73" s="72"/>
      <c r="F73" s="72"/>
      <c r="G73" s="2"/>
      <c r="H73" s="4"/>
      <c r="I73" s="4"/>
      <c r="J73" s="4"/>
      <c r="K73" s="4"/>
      <c r="L73" s="4"/>
      <c r="M73" s="4"/>
      <c r="N73" s="4"/>
      <c r="O73" s="4"/>
      <c r="P73" s="4"/>
    </row>
    <row r="74" spans="1:22" x14ac:dyDescent="0.25">
      <c r="A74" s="72"/>
      <c r="B74" s="72"/>
      <c r="C74" s="72"/>
      <c r="D74" s="72"/>
      <c r="E74" s="72"/>
      <c r="F74" s="72"/>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2" t="s">
        <v>90</v>
      </c>
      <c r="B76" s="72"/>
      <c r="C76" s="72"/>
      <c r="D76" s="72"/>
      <c r="E76" s="72"/>
      <c r="F76" s="72"/>
      <c r="G76" s="2"/>
      <c r="H76" s="4"/>
      <c r="I76" s="4"/>
      <c r="J76" s="4"/>
      <c r="K76" s="4"/>
      <c r="L76" s="4"/>
      <c r="M76" s="4"/>
      <c r="N76" s="4"/>
      <c r="O76" s="4"/>
      <c r="P76" s="4"/>
    </row>
    <row r="77" spans="1:22" x14ac:dyDescent="0.25">
      <c r="A77" s="72"/>
      <c r="B77" s="72"/>
      <c r="C77" s="72"/>
      <c r="D77" s="72"/>
      <c r="E77" s="72"/>
      <c r="F77" s="72"/>
      <c r="G77" s="2"/>
      <c r="H77" s="4"/>
      <c r="I77" s="4"/>
      <c r="J77" s="4"/>
      <c r="K77" s="4"/>
      <c r="L77" s="4"/>
      <c r="M77" s="4"/>
      <c r="N77" s="4"/>
      <c r="O77" s="4"/>
      <c r="P77" s="4"/>
    </row>
    <row r="78" spans="1:22" x14ac:dyDescent="0.25">
      <c r="A78" s="72"/>
      <c r="B78" s="72"/>
      <c r="C78" s="72"/>
      <c r="D78" s="72"/>
      <c r="E78" s="72"/>
      <c r="F78" s="72"/>
      <c r="G78" s="23"/>
      <c r="H78" s="26">
        <f>(F2)</f>
        <v>93855174.458940163</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2" t="s">
        <v>91</v>
      </c>
      <c r="B80" s="72"/>
      <c r="C80" s="72"/>
      <c r="D80" s="72"/>
      <c r="E80" s="72"/>
      <c r="F80" s="72"/>
      <c r="G80" s="2"/>
      <c r="H80" s="4"/>
      <c r="I80" s="4"/>
      <c r="J80" s="4"/>
      <c r="K80" s="4"/>
      <c r="L80" s="4"/>
      <c r="M80" s="4"/>
      <c r="N80" s="4"/>
      <c r="O80" s="4"/>
      <c r="P80" s="4"/>
    </row>
    <row r="81" spans="1:16" customFormat="1" x14ac:dyDescent="0.25">
      <c r="A81" s="72"/>
      <c r="B81" s="72"/>
      <c r="C81" s="72"/>
      <c r="D81" s="72"/>
      <c r="E81" s="72"/>
      <c r="F81" s="72"/>
      <c r="G81" s="2"/>
      <c r="H81" s="4"/>
      <c r="I81" s="4"/>
      <c r="J81" s="4"/>
      <c r="K81" s="4"/>
      <c r="L81" s="4"/>
      <c r="M81" s="4"/>
      <c r="N81" s="4"/>
      <c r="O81" s="4"/>
      <c r="P81" s="4"/>
    </row>
    <row r="82" spans="1:16" customFormat="1" x14ac:dyDescent="0.25">
      <c r="A82" s="72"/>
      <c r="B82" s="72"/>
      <c r="C82" s="72"/>
      <c r="D82" s="72"/>
      <c r="E82" s="72"/>
      <c r="F82" s="72"/>
      <c r="G82" s="23"/>
      <c r="H82" s="26">
        <f>(G2)</f>
        <v>110127510.01174085</v>
      </c>
      <c r="I82" s="26" t="s">
        <v>2</v>
      </c>
      <c r="J82" s="4"/>
      <c r="K82" s="4"/>
      <c r="L82" s="4"/>
      <c r="M82" s="4"/>
      <c r="N82" s="4"/>
      <c r="O82" s="4"/>
      <c r="P82" s="4"/>
    </row>
    <row r="83" spans="1:16" customFormat="1" ht="12.75" customHeight="1" x14ac:dyDescent="0.25">
      <c r="A83" s="72" t="s">
        <v>89</v>
      </c>
      <c r="B83" s="72"/>
      <c r="C83" s="72"/>
      <c r="D83" s="72"/>
      <c r="E83" s="72"/>
      <c r="F83" s="72"/>
      <c r="G83" s="2"/>
      <c r="H83" s="4"/>
      <c r="I83" s="4"/>
      <c r="J83" s="4"/>
      <c r="K83" s="4"/>
      <c r="L83" s="4"/>
      <c r="M83" s="4"/>
      <c r="N83" s="4"/>
      <c r="O83" s="4"/>
      <c r="P83" s="4"/>
    </row>
    <row r="84" spans="1:16" customFormat="1" x14ac:dyDescent="0.25">
      <c r="A84" s="72"/>
      <c r="B84" s="72"/>
      <c r="C84" s="72"/>
      <c r="D84" s="72"/>
      <c r="E84" s="72"/>
      <c r="F84" s="72"/>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2" t="s">
        <v>92</v>
      </c>
      <c r="B86" s="72"/>
      <c r="C86" s="72"/>
      <c r="D86" s="72"/>
      <c r="E86" s="72"/>
      <c r="F86" s="72"/>
      <c r="G86" s="2"/>
      <c r="H86" s="4"/>
      <c r="I86" s="4"/>
      <c r="J86" s="4"/>
      <c r="K86" s="4"/>
      <c r="L86" s="4"/>
      <c r="M86" s="4"/>
      <c r="N86" s="4"/>
      <c r="O86" s="4"/>
      <c r="P86" s="4"/>
    </row>
    <row r="87" spans="1:16" customFormat="1" x14ac:dyDescent="0.25">
      <c r="A87" s="72"/>
      <c r="B87" s="72"/>
      <c r="C87" s="72"/>
      <c r="D87" s="72"/>
      <c r="E87" s="72"/>
      <c r="F87" s="72"/>
      <c r="G87" s="2"/>
      <c r="H87" s="4"/>
      <c r="I87" s="4"/>
      <c r="J87" s="4"/>
      <c r="K87" s="4"/>
      <c r="L87" s="4"/>
      <c r="M87" s="4"/>
      <c r="N87" s="4"/>
      <c r="O87" s="4"/>
      <c r="P87" s="4"/>
    </row>
    <row r="88" spans="1:16" customFormat="1" x14ac:dyDescent="0.25">
      <c r="A88" s="72"/>
      <c r="B88" s="72"/>
      <c r="C88" s="72"/>
      <c r="D88" s="72"/>
      <c r="E88" s="72"/>
      <c r="F88" s="72"/>
      <c r="G88" s="23"/>
      <c r="H88" s="26">
        <f>(H2)</f>
        <v>99639175.724908456</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0" t="s">
        <v>95</v>
      </c>
      <c r="C93" s="70"/>
      <c r="D93" s="70"/>
      <c r="E93" s="70"/>
      <c r="F93" s="70"/>
      <c r="G93" s="2"/>
      <c r="H93" s="21"/>
      <c r="I93" s="33"/>
      <c r="J93" s="34" t="s">
        <v>96</v>
      </c>
      <c r="K93" s="4"/>
      <c r="L93" s="4"/>
      <c r="M93" s="4"/>
      <c r="N93" s="4"/>
      <c r="O93" s="4"/>
      <c r="P93" s="4"/>
    </row>
    <row r="94" spans="1:16" customFormat="1" x14ac:dyDescent="0.25">
      <c r="A94" s="15"/>
      <c r="B94" s="70" t="s">
        <v>97</v>
      </c>
      <c r="C94" s="70"/>
      <c r="D94" s="70"/>
      <c r="E94" s="70"/>
      <c r="F94" s="70"/>
      <c r="G94" s="2"/>
      <c r="H94" s="4" t="s">
        <v>2</v>
      </c>
      <c r="I94" s="33"/>
      <c r="J94" s="6"/>
      <c r="K94" s="4"/>
      <c r="L94" s="4"/>
      <c r="M94" s="4"/>
      <c r="N94" s="4"/>
      <c r="O94" s="4"/>
      <c r="P94" s="4"/>
    </row>
    <row r="95" spans="1:16" customFormat="1" x14ac:dyDescent="0.25">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5">
      <c r="A96" s="15"/>
      <c r="B96" s="70" t="s">
        <v>99</v>
      </c>
      <c r="C96" s="70"/>
      <c r="D96" s="70"/>
      <c r="E96" s="70"/>
      <c r="F96" s="70"/>
      <c r="G96" s="23"/>
      <c r="H96" s="26">
        <f>ROUND(IF(AND((B95="TO"),(I11&gt;850000)),H72,IF(AND((B95="NOT TO"),(I11&gt;850000)),H78,IF(AND((B95="TO"),(I11&lt;=850000)),H82,IF(AND((B95="NOT TO"),(I11&lt;=850000)),H88,"")))),0)</f>
        <v>93855174</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69" t="s">
        <v>100</v>
      </c>
      <c r="B98" s="69"/>
      <c r="C98" s="69"/>
      <c r="D98" s="69"/>
      <c r="E98" s="69"/>
      <c r="F98" s="69"/>
      <c r="G98" s="23"/>
      <c r="H98" s="15"/>
      <c r="I98" s="24">
        <v>93855174</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5784001.7249084562</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69" t="s">
        <v>101</v>
      </c>
      <c r="B105" s="69"/>
      <c r="C105" s="69"/>
      <c r="D105" s="69"/>
      <c r="E105" s="69"/>
      <c r="F105" s="69"/>
      <c r="G105" s="2"/>
      <c r="H105" s="4"/>
      <c r="I105" s="4"/>
      <c r="J105" s="40" t="s">
        <v>2</v>
      </c>
      <c r="K105" s="4" t="s">
        <v>2</v>
      </c>
      <c r="L105" s="4"/>
      <c r="M105" s="4"/>
      <c r="N105" s="4"/>
      <c r="O105" s="4"/>
      <c r="P105" s="4"/>
    </row>
    <row r="106" spans="1:16" customFormat="1" x14ac:dyDescent="0.25">
      <c r="A106" s="69" t="s">
        <v>102</v>
      </c>
      <c r="B106" s="69"/>
      <c r="C106" s="69"/>
      <c r="D106" s="69"/>
      <c r="E106" s="69"/>
      <c r="F106" s="69"/>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69" t="s">
        <v>105</v>
      </c>
      <c r="C113" s="69"/>
      <c r="D113" s="69"/>
      <c r="E113" s="69"/>
      <c r="F113" s="69"/>
      <c r="G113" s="2"/>
      <c r="H113" s="36">
        <f>SUM($I$98:$I$98)-SUM($H110:H$110)</f>
        <v>93855174</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8" t="s">
        <v>106</v>
      </c>
      <c r="D115" s="78"/>
      <c r="E115" s="78"/>
      <c r="F115" s="78"/>
      <c r="G115" s="2"/>
      <c r="H115" s="4"/>
      <c r="I115" s="4"/>
      <c r="J115" s="4"/>
      <c r="K115" s="4"/>
      <c r="L115" s="4"/>
      <c r="M115" s="4"/>
      <c r="N115" s="4"/>
      <c r="O115" s="4"/>
      <c r="P115" s="4"/>
    </row>
    <row r="116" spans="1:16" customFormat="1" x14ac:dyDescent="0.25">
      <c r="A116" s="4"/>
      <c r="B116" s="4"/>
      <c r="C116" s="78"/>
      <c r="D116" s="78"/>
      <c r="E116" s="78"/>
      <c r="F116" s="78"/>
      <c r="G116" s="23" t="s">
        <v>107</v>
      </c>
      <c r="H116" s="24">
        <v>10500000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8" t="s">
        <v>108</v>
      </c>
      <c r="D118" s="78"/>
      <c r="E118" s="78"/>
      <c r="F118" s="78"/>
      <c r="G118" s="2"/>
      <c r="H118" s="36">
        <f>SUM(H113:H113)-SUM(H116:H116)</f>
        <v>83355174</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8"/>
      <c r="D119" s="78"/>
      <c r="E119" s="78"/>
      <c r="F119" s="78"/>
      <c r="G119" s="2"/>
      <c r="H119" s="4"/>
      <c r="I119" s="4"/>
      <c r="J119" s="4"/>
      <c r="K119" s="4"/>
      <c r="L119" s="4"/>
      <c r="M119" s="4"/>
      <c r="N119" s="4"/>
      <c r="O119" s="4"/>
      <c r="P119" s="4"/>
    </row>
    <row r="120" spans="1:16" customFormat="1" x14ac:dyDescent="0.25">
      <c r="A120" s="4"/>
      <c r="B120" s="4"/>
      <c r="C120" s="78"/>
      <c r="D120" s="78"/>
      <c r="E120" s="78"/>
      <c r="F120" s="78"/>
      <c r="G120" s="23" t="s">
        <v>109</v>
      </c>
      <c r="H120" s="24">
        <v>110000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0"/>
      <c r="D121" s="70"/>
      <c r="E121" s="70"/>
      <c r="F121" s="70"/>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83245174</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2" t="s">
        <v>111</v>
      </c>
      <c r="D124" s="72"/>
      <c r="E124" s="72"/>
      <c r="F124" s="72"/>
      <c r="G124" s="2"/>
      <c r="H124" s="4"/>
      <c r="I124" s="4"/>
      <c r="J124" s="4"/>
      <c r="K124" s="4"/>
      <c r="L124" s="4"/>
      <c r="M124" s="4"/>
      <c r="N124" s="4"/>
      <c r="O124" s="4"/>
      <c r="P124" s="4"/>
    </row>
    <row r="125" spans="1:16" customFormat="1" x14ac:dyDescent="0.25">
      <c r="A125" s="4"/>
      <c r="B125" s="4"/>
      <c r="C125" s="72"/>
      <c r="D125" s="72"/>
      <c r="E125" s="72"/>
      <c r="F125" s="72"/>
      <c r="G125" s="23" t="s">
        <v>112</v>
      </c>
      <c r="H125" s="24">
        <v>66419574</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2" t="s">
        <v>54</v>
      </c>
      <c r="D127" s="72"/>
      <c r="E127" s="72"/>
      <c r="F127" s="72"/>
      <c r="G127" s="2"/>
      <c r="H127" s="36">
        <f>SUM(H122:H122)-SUM(H125:H125)</f>
        <v>16825600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2"/>
      <c r="D128" s="72"/>
      <c r="E128" s="72"/>
      <c r="F128" s="72"/>
      <c r="G128" s="2"/>
      <c r="H128" s="4"/>
      <c r="I128" s="4"/>
      <c r="J128" s="4"/>
      <c r="K128" s="4"/>
      <c r="L128" s="4"/>
      <c r="M128" s="4"/>
      <c r="N128" s="4"/>
      <c r="O128" s="4"/>
      <c r="P128" s="4"/>
    </row>
    <row r="129" spans="1:16" customFormat="1" x14ac:dyDescent="0.25">
      <c r="A129" s="4"/>
      <c r="B129" s="4"/>
      <c r="C129" s="72"/>
      <c r="D129" s="72"/>
      <c r="E129" s="72"/>
      <c r="F129" s="72"/>
      <c r="G129" s="2" t="s">
        <v>113</v>
      </c>
      <c r="H129" s="24">
        <v>750000</v>
      </c>
      <c r="I129" s="4" t="str">
        <f>IF(SUM(H129:H129)&lt;&gt;ROUND(SUM(H129:H129),0),"WHOLE DOLLARS","")</f>
        <v/>
      </c>
      <c r="J129" s="4"/>
      <c r="K129" s="4"/>
      <c r="L129" s="4"/>
      <c r="M129" s="4"/>
      <c r="N129" s="4"/>
      <c r="O129" s="4"/>
      <c r="P129" s="4"/>
    </row>
    <row r="130" spans="1:16" customFormat="1" x14ac:dyDescent="0.25">
      <c r="A130" s="4"/>
      <c r="B130" s="4"/>
      <c r="C130" s="79" t="s">
        <v>2</v>
      </c>
      <c r="D130" s="79"/>
      <c r="E130" s="79"/>
      <c r="F130" s="79"/>
      <c r="G130" s="2"/>
      <c r="H130" s="36">
        <f>SUM(H127:H127)-SUM(H129:H129)</f>
        <v>16075600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2" t="s">
        <v>60</v>
      </c>
      <c r="D131" s="72"/>
      <c r="E131" s="72"/>
      <c r="F131" s="72"/>
      <c r="G131" s="44" t="s">
        <v>114</v>
      </c>
      <c r="H131" s="24">
        <v>2200000</v>
      </c>
      <c r="I131" s="4" t="str">
        <f>IF(SUM(H131:H131)&lt;&gt;ROUND(SUM(H131:H131),0),"WHOLE DOLLARS","")</f>
        <v/>
      </c>
      <c r="J131" s="4"/>
      <c r="K131" s="4"/>
      <c r="L131" s="4"/>
      <c r="M131" s="4"/>
      <c r="N131" s="4"/>
      <c r="O131" s="4"/>
      <c r="P131" s="4"/>
    </row>
    <row r="132" spans="1:16" customFormat="1" x14ac:dyDescent="0.25">
      <c r="A132" s="4"/>
      <c r="B132" s="4"/>
      <c r="C132" s="79"/>
      <c r="D132" s="79"/>
      <c r="E132" s="79"/>
      <c r="F132" s="79"/>
      <c r="G132" s="2"/>
      <c r="H132" s="4"/>
      <c r="I132" s="4"/>
      <c r="J132" s="4"/>
      <c r="K132" s="4"/>
      <c r="L132" s="4"/>
      <c r="M132" s="4"/>
      <c r="N132" s="4"/>
      <c r="O132" s="4"/>
      <c r="P132" s="4"/>
    </row>
    <row r="133" spans="1:16" customFormat="1" ht="12.75" customHeight="1" x14ac:dyDescent="0.25">
      <c r="A133" s="4"/>
      <c r="B133" s="4"/>
      <c r="C133" s="72" t="s">
        <v>64</v>
      </c>
      <c r="D133" s="72"/>
      <c r="E133" s="72"/>
      <c r="F133" s="72"/>
      <c r="G133" s="2"/>
      <c r="H133" s="36">
        <f>SUM(H130:H130)-SUM(H131:H131)</f>
        <v>13875600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2"/>
      <c r="D134" s="72"/>
      <c r="E134" s="72"/>
      <c r="F134" s="72"/>
      <c r="G134" s="2" t="s">
        <v>115</v>
      </c>
      <c r="H134" s="24" t="s">
        <v>2</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2" t="s">
        <v>116</v>
      </c>
      <c r="D136" s="72"/>
      <c r="E136" s="72"/>
      <c r="F136" s="72"/>
      <c r="G136" s="2"/>
      <c r="H136" s="36">
        <f>SUM(H133:H133)-SUM(H134:H134)</f>
        <v>13875600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2"/>
      <c r="D137" s="72"/>
      <c r="E137" s="72"/>
      <c r="F137" s="72"/>
      <c r="G137" s="2" t="s">
        <v>117</v>
      </c>
      <c r="H137" s="24" t="s">
        <v>2</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2" t="s">
        <v>118</v>
      </c>
      <c r="D139" s="72"/>
      <c r="E139" s="72"/>
      <c r="F139" s="72"/>
      <c r="G139" s="2"/>
      <c r="H139" s="36">
        <f>SUM(H136:H136)-SUM(H137:H137)</f>
        <v>13875600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2"/>
      <c r="D140" s="72"/>
      <c r="E140" s="72"/>
      <c r="F140" s="72"/>
      <c r="G140" s="2" t="s">
        <v>119</v>
      </c>
      <c r="H140" s="24" t="s">
        <v>2</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2" t="s">
        <v>120</v>
      </c>
      <c r="D142" s="72"/>
      <c r="E142" s="72"/>
      <c r="F142" s="72"/>
      <c r="G142" s="2"/>
      <c r="H142" s="36">
        <f>SUM(H139:H139)-SUM(H140:H140)</f>
        <v>13875600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2"/>
      <c r="D143" s="72"/>
      <c r="E143" s="72"/>
      <c r="F143" s="72"/>
      <c r="G143" s="2"/>
      <c r="H143" s="4"/>
      <c r="I143" s="4"/>
      <c r="J143" s="4"/>
      <c r="K143" s="4"/>
      <c r="L143" s="4"/>
      <c r="M143" s="4"/>
      <c r="N143" s="4"/>
      <c r="O143" s="4"/>
      <c r="P143" s="4"/>
    </row>
    <row r="144" spans="1:16" customFormat="1" x14ac:dyDescent="0.25">
      <c r="A144" s="4"/>
      <c r="B144" s="4"/>
      <c r="C144" s="72"/>
      <c r="D144" s="72"/>
      <c r="E144" s="72"/>
      <c r="F144" s="72"/>
      <c r="G144" s="2" t="s">
        <v>121</v>
      </c>
      <c r="H144" s="24" t="s">
        <v>2</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2" t="s">
        <v>122</v>
      </c>
      <c r="D146" s="72"/>
      <c r="E146" s="72"/>
      <c r="F146" s="72"/>
      <c r="G146" s="2"/>
      <c r="H146" s="36">
        <f>SUM(H142:H142)-SUM(H144:H144)</f>
        <v>13875600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2"/>
      <c r="D147" s="72"/>
      <c r="E147" s="72"/>
      <c r="F147" s="72"/>
      <c r="G147" s="2"/>
      <c r="H147" s="4"/>
      <c r="I147" s="4"/>
      <c r="J147" s="4"/>
      <c r="K147" s="4"/>
      <c r="L147" s="4"/>
      <c r="M147" s="4"/>
      <c r="N147" s="4"/>
      <c r="O147" s="4"/>
      <c r="P147" s="4"/>
    </row>
    <row r="148" spans="1:16" customFormat="1" x14ac:dyDescent="0.25">
      <c r="A148" s="4"/>
      <c r="B148" s="4"/>
      <c r="C148" s="72"/>
      <c r="D148" s="72"/>
      <c r="E148" s="72"/>
      <c r="F148" s="72"/>
      <c r="G148" s="2" t="s">
        <v>123</v>
      </c>
      <c r="H148" s="24">
        <v>10130000</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2" t="s">
        <v>124</v>
      </c>
      <c r="D150" s="72"/>
      <c r="E150" s="72"/>
      <c r="F150" s="72"/>
      <c r="G150" s="2"/>
      <c r="H150" s="4"/>
      <c r="I150" s="4"/>
      <c r="J150" s="4"/>
      <c r="K150" s="4"/>
      <c r="L150" s="4"/>
      <c r="M150" s="4"/>
      <c r="N150" s="4"/>
      <c r="O150" s="4"/>
      <c r="P150" s="4"/>
    </row>
    <row r="151" spans="1:16" customFormat="1" x14ac:dyDescent="0.25">
      <c r="A151" s="4"/>
      <c r="B151" s="4"/>
      <c r="C151" s="72"/>
      <c r="D151" s="72"/>
      <c r="E151" s="72"/>
      <c r="F151" s="72"/>
      <c r="G151" s="2"/>
      <c r="H151" s="36">
        <f>SUM(H146:H146)-SUM(H148:H148)</f>
        <v>3745600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2"/>
      <c r="D152" s="72"/>
      <c r="E152" s="72"/>
      <c r="F152" s="72"/>
      <c r="G152" s="2"/>
      <c r="H152" s="4"/>
      <c r="I152" s="4"/>
      <c r="J152" s="4"/>
      <c r="K152" s="4"/>
      <c r="L152" s="4"/>
      <c r="M152" s="4"/>
      <c r="N152" s="4"/>
      <c r="O152" s="4"/>
      <c r="P152" s="4"/>
    </row>
    <row r="153" spans="1:16" customFormat="1" x14ac:dyDescent="0.25">
      <c r="A153" s="4"/>
      <c r="B153" s="4"/>
      <c r="C153" s="72"/>
      <c r="D153" s="72"/>
      <c r="E153" s="72"/>
      <c r="F153" s="72"/>
      <c r="G153" s="2" t="s">
        <v>125</v>
      </c>
      <c r="H153" s="24" t="s">
        <v>2</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2" t="s">
        <v>126</v>
      </c>
      <c r="D155" s="72"/>
      <c r="E155" s="72"/>
      <c r="F155" s="72"/>
      <c r="G155" s="2"/>
      <c r="H155" s="4"/>
      <c r="I155" s="4"/>
      <c r="J155" s="4"/>
      <c r="K155" s="4"/>
      <c r="L155" s="4"/>
      <c r="M155" s="4"/>
      <c r="N155" s="4"/>
      <c r="O155" s="4"/>
      <c r="P155" s="4"/>
    </row>
    <row r="156" spans="1:16" customFormat="1" x14ac:dyDescent="0.25">
      <c r="A156" s="4"/>
      <c r="B156" s="4"/>
      <c r="C156" s="72"/>
      <c r="D156" s="72"/>
      <c r="E156" s="72"/>
      <c r="F156" s="72"/>
      <c r="G156" s="2"/>
      <c r="H156" s="36">
        <f>SUM(H151:H151)-SUM(H153:H153)</f>
        <v>3745600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2"/>
      <c r="D157" s="72"/>
      <c r="E157" s="72"/>
      <c r="F157" s="72"/>
      <c r="G157" s="2"/>
      <c r="H157" s="4"/>
      <c r="I157" s="4"/>
      <c r="J157" s="4"/>
      <c r="K157" s="4"/>
      <c r="L157" s="4"/>
      <c r="M157" s="4"/>
      <c r="N157" s="4"/>
      <c r="O157" s="4"/>
      <c r="P157" s="4"/>
    </row>
    <row r="158" spans="1:16" customFormat="1" x14ac:dyDescent="0.25">
      <c r="A158" s="4"/>
      <c r="B158" s="4"/>
      <c r="C158" s="72"/>
      <c r="D158" s="72"/>
      <c r="E158" s="72"/>
      <c r="F158" s="72"/>
      <c r="G158" s="2"/>
      <c r="H158" s="4"/>
      <c r="I158" s="4"/>
      <c r="J158" s="4"/>
      <c r="K158" s="4"/>
      <c r="L158" s="4"/>
      <c r="M158" s="4"/>
      <c r="N158" s="4"/>
      <c r="O158" s="4"/>
      <c r="P158" s="4"/>
    </row>
    <row r="159" spans="1:16" customFormat="1" x14ac:dyDescent="0.25">
      <c r="A159" s="4"/>
      <c r="B159" s="4"/>
      <c r="C159" s="72"/>
      <c r="D159" s="72"/>
      <c r="E159" s="72"/>
      <c r="F159" s="72"/>
      <c r="G159" s="2" t="s">
        <v>127</v>
      </c>
      <c r="H159" s="24">
        <v>3745600</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80" t="s">
        <v>128</v>
      </c>
      <c r="D161" s="81"/>
      <c r="E161" s="81"/>
      <c r="F161" s="81"/>
      <c r="G161" s="2"/>
      <c r="H161" s="4"/>
      <c r="I161" s="4"/>
      <c r="J161" s="4"/>
      <c r="K161" s="4"/>
      <c r="L161" s="4"/>
      <c r="M161" s="4"/>
      <c r="N161" s="4"/>
      <c r="O161" s="4"/>
      <c r="P161" s="4"/>
    </row>
    <row r="162" spans="1:21" x14ac:dyDescent="0.25">
      <c r="A162" s="4"/>
      <c r="B162" s="4"/>
      <c r="C162" s="81"/>
      <c r="D162" s="81"/>
      <c r="E162" s="81"/>
      <c r="F162" s="81"/>
      <c r="G162" s="2"/>
      <c r="H162" s="4"/>
      <c r="I162" s="4"/>
      <c r="J162" s="4"/>
      <c r="K162" s="4"/>
      <c r="L162" s="4"/>
      <c r="M162" s="4"/>
      <c r="N162" s="4"/>
      <c r="O162" s="4"/>
      <c r="P162" s="4"/>
    </row>
    <row r="163" spans="1:21" x14ac:dyDescent="0.25">
      <c r="A163" s="4"/>
      <c r="B163" s="4"/>
      <c r="C163" s="81"/>
      <c r="D163" s="81"/>
      <c r="E163" s="81"/>
      <c r="F163" s="81"/>
      <c r="G163" s="2"/>
      <c r="H163" s="4"/>
      <c r="I163" s="4"/>
      <c r="J163" s="4"/>
      <c r="K163" s="4"/>
      <c r="L163" s="4"/>
      <c r="M163" s="4"/>
      <c r="N163" s="4"/>
      <c r="O163" s="4"/>
      <c r="P163" s="4"/>
    </row>
    <row r="164" spans="1:21" x14ac:dyDescent="0.25">
      <c r="A164" s="4"/>
      <c r="B164" s="4"/>
      <c r="C164" s="81"/>
      <c r="D164" s="81"/>
      <c r="E164" s="81"/>
      <c r="F164" s="81"/>
      <c r="G164" s="2"/>
      <c r="H164" s="4"/>
      <c r="I164" s="4"/>
      <c r="J164" s="4"/>
      <c r="K164" s="4"/>
      <c r="L164" s="4"/>
      <c r="M164" s="4"/>
      <c r="N164" s="4"/>
      <c r="O164" s="4"/>
      <c r="P164" s="4"/>
    </row>
    <row r="165" spans="1:21" x14ac:dyDescent="0.25">
      <c r="A165" s="4"/>
      <c r="B165" s="4"/>
      <c r="C165" s="81"/>
      <c r="D165" s="81"/>
      <c r="E165" s="81"/>
      <c r="F165" s="81"/>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81"/>
      <c r="D166" s="81"/>
      <c r="E166" s="81"/>
      <c r="F166" s="81"/>
      <c r="G166" s="2"/>
      <c r="H166" s="4"/>
      <c r="I166" s="4"/>
      <c r="J166" s="4"/>
      <c r="K166" s="4"/>
      <c r="L166" s="4"/>
      <c r="M166" s="4"/>
      <c r="N166" s="4"/>
      <c r="O166" s="4"/>
      <c r="P166" s="4"/>
    </row>
    <row r="167" spans="1:21" x14ac:dyDescent="0.25">
      <c r="A167" s="4"/>
      <c r="B167" s="4"/>
      <c r="C167" s="81"/>
      <c r="D167" s="81"/>
      <c r="E167" s="81"/>
      <c r="F167" s="81"/>
      <c r="G167" s="2"/>
      <c r="H167" s="4"/>
      <c r="I167" s="4"/>
      <c r="J167" s="4"/>
      <c r="K167" s="4"/>
      <c r="L167" s="4"/>
      <c r="M167" s="4"/>
      <c r="N167" s="4"/>
      <c r="O167" s="4"/>
      <c r="P167" s="4"/>
    </row>
    <row r="168" spans="1:21" x14ac:dyDescent="0.25">
      <c r="A168" s="4"/>
      <c r="B168" s="4"/>
      <c r="C168" s="81"/>
      <c r="D168" s="81"/>
      <c r="E168" s="81"/>
      <c r="F168" s="81"/>
      <c r="G168" s="2"/>
      <c r="H168" s="4"/>
      <c r="I168" s="4"/>
      <c r="J168" s="4"/>
      <c r="K168" s="4"/>
      <c r="L168" s="4"/>
      <c r="M168" s="4"/>
      <c r="N168" s="4"/>
      <c r="O168" s="4"/>
      <c r="P168" s="4"/>
    </row>
    <row r="169" spans="1:21" x14ac:dyDescent="0.25">
      <c r="A169" s="4"/>
      <c r="B169" s="4"/>
      <c r="C169" s="81"/>
      <c r="D169" s="81"/>
      <c r="E169" s="81"/>
      <c r="F169" s="81"/>
      <c r="G169" s="2"/>
      <c r="H169" s="4"/>
      <c r="I169" s="4"/>
      <c r="J169" s="4"/>
      <c r="K169" s="4"/>
      <c r="L169" s="4"/>
      <c r="M169" s="4"/>
      <c r="N169" s="4"/>
      <c r="O169" s="4"/>
      <c r="P169" s="4"/>
    </row>
    <row r="170" spans="1:21" x14ac:dyDescent="0.25">
      <c r="A170" s="4"/>
      <c r="B170" s="4"/>
      <c r="C170" s="81"/>
      <c r="D170" s="81"/>
      <c r="E170" s="81"/>
      <c r="F170" s="81"/>
      <c r="G170" s="2"/>
      <c r="H170" s="4"/>
      <c r="I170" s="4"/>
      <c r="J170" s="4"/>
      <c r="K170" s="4"/>
      <c r="L170" s="4"/>
      <c r="M170" s="4"/>
      <c r="N170" s="4"/>
      <c r="O170" s="4"/>
      <c r="P170" s="4"/>
    </row>
    <row r="171" spans="1:21" x14ac:dyDescent="0.25">
      <c r="A171" s="4"/>
      <c r="B171" s="4"/>
      <c r="C171" s="81"/>
      <c r="D171" s="81"/>
      <c r="E171" s="81"/>
      <c r="F171" s="81"/>
      <c r="G171" s="2"/>
      <c r="H171" s="4"/>
      <c r="I171" s="4"/>
      <c r="J171" s="4"/>
      <c r="K171" s="4"/>
      <c r="L171" s="4"/>
      <c r="M171" s="4"/>
      <c r="N171" s="4"/>
      <c r="O171" s="4"/>
      <c r="P171" s="4"/>
    </row>
    <row r="172" spans="1:21" x14ac:dyDescent="0.25">
      <c r="A172" s="4"/>
      <c r="B172" s="4"/>
      <c r="C172" s="81"/>
      <c r="D172" s="81"/>
      <c r="E172" s="81"/>
      <c r="F172" s="81"/>
      <c r="G172" s="2" t="s">
        <v>129</v>
      </c>
      <c r="H172" s="24" t="s">
        <v>2</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93855174</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5">
      <c r="A177" s="4"/>
      <c r="B177" s="4"/>
      <c r="C177" s="4"/>
      <c r="D177" s="27"/>
      <c r="E177" s="4"/>
      <c r="F177" s="4"/>
      <c r="G177" s="2"/>
      <c r="H177" s="26"/>
      <c r="I177" s="26"/>
      <c r="J177" s="75"/>
      <c r="K177" s="75"/>
      <c r="L177" s="75"/>
      <c r="M177" s="75"/>
      <c r="N177" s="75"/>
      <c r="O177" s="75"/>
      <c r="P177" s="75"/>
    </row>
    <row r="178" spans="1:16" customFormat="1" x14ac:dyDescent="0.25">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5">
      <c r="A179" s="4"/>
      <c r="B179" s="4"/>
      <c r="C179" s="4"/>
      <c r="D179" s="4"/>
      <c r="E179" s="4"/>
      <c r="F179" s="4"/>
      <c r="G179" s="2"/>
      <c r="H179" s="26"/>
      <c r="I179" s="26"/>
      <c r="J179" s="75"/>
      <c r="K179" s="75"/>
      <c r="L179" s="75"/>
      <c r="M179" s="75"/>
      <c r="N179" s="75"/>
      <c r="O179" s="75"/>
      <c r="P179" s="75"/>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82">
        <f>(H110)</f>
        <v>0</v>
      </c>
      <c r="B183" s="82"/>
      <c r="C183" s="82"/>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2" t="s">
        <v>134</v>
      </c>
      <c r="D185" s="72"/>
      <c r="E185" s="72"/>
      <c r="F185" s="72"/>
      <c r="G185" s="2"/>
      <c r="H185" s="4"/>
      <c r="I185" s="4"/>
      <c r="J185" s="4"/>
      <c r="K185" s="4"/>
      <c r="L185" s="4"/>
      <c r="M185" s="4"/>
      <c r="N185" s="4"/>
      <c r="O185" s="4"/>
      <c r="P185" s="4"/>
    </row>
    <row r="186" spans="1:16" customFormat="1" x14ac:dyDescent="0.25">
      <c r="A186" s="4"/>
      <c r="B186" s="4"/>
      <c r="C186" s="72"/>
      <c r="D186" s="72"/>
      <c r="E186" s="72"/>
      <c r="F186" s="72"/>
      <c r="G186" s="2"/>
      <c r="H186" s="4"/>
      <c r="I186" s="4"/>
      <c r="J186" s="4"/>
      <c r="K186" s="4"/>
      <c r="L186" s="4"/>
      <c r="M186" s="4"/>
      <c r="N186" s="4"/>
      <c r="O186" s="4"/>
      <c r="P186" s="4"/>
    </row>
    <row r="187" spans="1:16" customFormat="1" x14ac:dyDescent="0.25">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2" t="s">
        <v>136</v>
      </c>
      <c r="D189" s="72"/>
      <c r="E189" s="72"/>
      <c r="F189" s="72"/>
      <c r="G189" s="2"/>
      <c r="H189" s="4"/>
      <c r="I189" s="4"/>
      <c r="J189" s="4"/>
      <c r="K189" s="4"/>
      <c r="L189" s="4"/>
      <c r="M189" s="4"/>
      <c r="N189" s="4"/>
      <c r="O189" s="4"/>
      <c r="P189" s="4"/>
    </row>
    <row r="190" spans="1:16" customFormat="1" x14ac:dyDescent="0.25">
      <c r="A190" s="4"/>
      <c r="B190" s="4"/>
      <c r="C190" s="72"/>
      <c r="D190" s="72"/>
      <c r="E190" s="72"/>
      <c r="F190" s="72"/>
      <c r="G190" s="2"/>
      <c r="H190" s="4"/>
      <c r="I190" s="4"/>
      <c r="J190" s="4"/>
      <c r="K190" s="4"/>
      <c r="L190" s="4"/>
      <c r="M190" s="4"/>
      <c r="N190" s="4"/>
      <c r="O190" s="4"/>
      <c r="P190" s="4"/>
    </row>
    <row r="191" spans="1:16" customFormat="1" x14ac:dyDescent="0.25">
      <c r="A191" s="4"/>
      <c r="B191" s="4"/>
      <c r="C191" s="72"/>
      <c r="D191" s="72"/>
      <c r="E191" s="72"/>
      <c r="F191" s="72"/>
      <c r="G191" s="2"/>
      <c r="H191" s="4"/>
      <c r="I191" s="4"/>
      <c r="J191" s="4"/>
      <c r="K191" s="4"/>
      <c r="L191" s="4"/>
      <c r="M191" s="4"/>
      <c r="N191" s="4"/>
      <c r="O191" s="4"/>
      <c r="P191" s="4"/>
    </row>
    <row r="192" spans="1:16" customFormat="1" x14ac:dyDescent="0.25">
      <c r="A192" s="4"/>
      <c r="B192" s="4"/>
      <c r="C192" s="72"/>
      <c r="D192" s="72"/>
      <c r="E192" s="72"/>
      <c r="F192" s="72"/>
      <c r="G192" s="2"/>
      <c r="H192" s="4"/>
      <c r="I192" s="4"/>
      <c r="J192" s="4"/>
      <c r="K192" s="4"/>
      <c r="L192" s="4"/>
      <c r="M192" s="4"/>
      <c r="N192" s="4"/>
      <c r="O192" s="4"/>
      <c r="P192" s="4"/>
    </row>
    <row r="193" spans="1:26" x14ac:dyDescent="0.25">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2" t="s">
        <v>138</v>
      </c>
      <c r="D196" s="72"/>
      <c r="E196" s="72"/>
      <c r="F196" s="72"/>
      <c r="G196" s="2"/>
      <c r="H196" s="4"/>
      <c r="I196" s="4"/>
      <c r="J196" s="4"/>
      <c r="K196" s="4"/>
      <c r="L196" s="4"/>
      <c r="M196" s="4"/>
      <c r="N196" s="4"/>
      <c r="O196" s="4"/>
      <c r="P196" s="4"/>
    </row>
    <row r="197" spans="1:26" x14ac:dyDescent="0.25">
      <c r="A197" s="4"/>
      <c r="B197" s="4"/>
      <c r="C197" s="72"/>
      <c r="D197" s="72"/>
      <c r="E197" s="72"/>
      <c r="F197" s="72"/>
      <c r="G197" s="2"/>
      <c r="H197" s="4"/>
      <c r="I197" s="4"/>
      <c r="J197" s="4"/>
      <c r="K197" s="4"/>
      <c r="L197" s="4"/>
      <c r="M197" s="4"/>
      <c r="N197" s="4"/>
      <c r="O197" s="4"/>
      <c r="P197" s="4"/>
    </row>
    <row r="198" spans="1:26" x14ac:dyDescent="0.25">
      <c r="A198" s="4"/>
      <c r="B198" s="4"/>
      <c r="C198" s="72"/>
      <c r="D198" s="72"/>
      <c r="E198" s="72"/>
      <c r="F198" s="72"/>
      <c r="G198" s="2"/>
      <c r="H198" s="4"/>
      <c r="I198" s="4"/>
      <c r="J198" s="4"/>
      <c r="K198" s="4"/>
      <c r="L198" s="4"/>
      <c r="M198" s="4"/>
      <c r="N198" s="4"/>
      <c r="O198" s="4"/>
      <c r="P198" s="4"/>
    </row>
    <row r="199" spans="1:26" x14ac:dyDescent="0.25">
      <c r="A199" s="4"/>
      <c r="B199" s="4"/>
      <c r="C199" s="72"/>
      <c r="D199" s="72"/>
      <c r="E199" s="72"/>
      <c r="F199" s="72"/>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5">
      <c r="J202" s="45" t="str">
        <f>IF(J201&lt;&gt;"OK",MAX(SUM(H201:H201)-SUM(H110:H110),SUM(H110:H110)-H201),"")</f>
        <v/>
      </c>
    </row>
    <row r="203" spans="1:26" x14ac:dyDescent="0.25">
      <c r="J203" t="s">
        <v>2</v>
      </c>
    </row>
    <row r="205" spans="1:26" ht="17.399999999999999" x14ac:dyDescent="0.3">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New York</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-2051349</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83" t="s">
        <v>145</v>
      </c>
      <c r="W212" s="83"/>
      <c r="X212" s="83"/>
      <c r="Y212" s="83"/>
      <c r="Z212" s="83"/>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20513486</v>
      </c>
    </row>
    <row r="216" spans="17:26" customFormat="1" x14ac:dyDescent="0.25">
      <c r="Q216" s="54"/>
      <c r="R216" s="54"/>
      <c r="S216" s="56" t="s">
        <v>148</v>
      </c>
      <c r="T216" s="56"/>
      <c r="U216" s="55"/>
      <c r="V216" s="56"/>
      <c r="W216" s="56"/>
      <c r="X216" s="56"/>
      <c r="Y216" s="56"/>
      <c r="Z216" s="57">
        <f>I9</f>
        <v>20513486</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0</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20513486</v>
      </c>
      <c r="W227" s="60" t="s">
        <v>157</v>
      </c>
      <c r="X227" s="61">
        <f>Z216</f>
        <v>20513486</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7802401</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84" t="s">
        <v>162</v>
      </c>
      <c r="T233" s="84"/>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-9385517</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93855174</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93855174</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84" t="str">
        <f>IF(B95="TO","This amount is","" )</f>
        <v/>
      </c>
      <c r="T272" s="84"/>
      <c r="U272" s="52"/>
      <c r="V272" s="84" t="str">
        <f>IF(B95="TO","percent of the total amount you proposed for Other","")</f>
        <v/>
      </c>
      <c r="W272" s="85"/>
      <c r="X272" s="85"/>
      <c r="Y272" s="85"/>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sheetProtection selectLockedCell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6" ma:contentTypeDescription="Create a new document." ma:contentTypeScope="" ma:versionID="0445dc125d817c6ad7c14b4e8b052bd5">
  <xsd:schema xmlns:xsd="http://www.w3.org/2001/XMLSchema" xmlns:xs="http://www.w3.org/2001/XMLSchema" xmlns:p="http://schemas.microsoft.com/office/2006/metadata/properties" xmlns:ns2="a8f4f48c-d55d-4625-8121-08fdad9dc02e" xmlns:ns3="c6fc4b64-e3e3-40bd-bd60-172a07027378" xmlns:ns4="2a2db8c4-56ab-4882-a5d0-0fe8165c6658" targetNamespace="http://schemas.microsoft.com/office/2006/metadata/properties" ma:root="true" ma:fieldsID="dee5f5f7a51ec5e271d150b75f08afdc" ns2:_="" ns3:_="" ns4:_="">
    <xsd:import namespace="a8f4f48c-d55d-4625-8121-08fdad9dc02e"/>
    <xsd:import namespace="c6fc4b64-e3e3-40bd-bd60-172a07027378"/>
    <xsd:import namespace="2a2db8c4-56ab-4882-a5d0-0fe8165c665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557479ed-16e3-4c54-a34b-e226e0af44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b52d53f-4cb3-4e01-9c1f-5c0b5f93ca22}" ma:internalName="TaxCatchAll" ma:showField="CatchAllData" ma:web="a8f4f48c-d55d-4625-8121-08fdad9dc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0E97A2-CBAC-4D8C-8CAE-784B7B590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2a2db8c4-56ab-4882-a5d0-0fe8165c6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89EA12-D083-43F1-BC04-6C19844B39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Dawn Kalleberg</cp:lastModifiedBy>
  <dcterms:created xsi:type="dcterms:W3CDTF">2023-05-03T17:54:10Z</dcterms:created>
  <dcterms:modified xsi:type="dcterms:W3CDTF">2024-03-14T18:53:21Z</dcterms:modified>
</cp:coreProperties>
</file>