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xecutive\COMM\FISCALMG_Contract\Procurements\2024 Procurements\RFPs\24-021 SAMS\FOR POSTING\"/>
    </mc:Choice>
  </mc:AlternateContent>
  <xr:revisionPtr revIDLastSave="0" documentId="13_ncr:1_{B0CF8FAF-4D7A-460A-9B03-F5E029A3DA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1" r:id="rId1"/>
    <sheet name="DMS Platform Subscriptions" sheetId="3" r:id="rId2"/>
    <sheet name="Perpetual Licensing" sheetId="10" r:id="rId3"/>
    <sheet name="Fixed Personal Services" sheetId="8" r:id="rId4"/>
    <sheet name="Personal Services" sheetId="5" r:id="rId5"/>
    <sheet name="Estimated Contract Total" sheetId="11" r:id="rId6"/>
    <sheet name="Subcontracting" sheetId="12" r:id="rId7"/>
    <sheet name="MWBE" sheetId="13" r:id="rId8"/>
    <sheet name="Lookups " sheetId="6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3" l="1"/>
  <c r="D29" i="13"/>
  <c r="D30" i="13" s="1"/>
  <c r="E8" i="11"/>
  <c r="F21" i="12" s="1"/>
  <c r="D28" i="13"/>
  <c r="D14" i="13"/>
  <c r="F20" i="12"/>
  <c r="B6" i="11" a="1"/>
  <c r="B6" i="11" s="1"/>
  <c r="D6" i="11" s="1"/>
  <c r="B4" i="11"/>
  <c r="D4" i="11" s="1"/>
  <c r="B3" i="11"/>
  <c r="D3" i="11"/>
  <c r="E6" i="5"/>
  <c r="E7" i="5"/>
  <c r="E8" i="5"/>
  <c r="E5" i="5"/>
  <c r="G5" i="5" s="1"/>
  <c r="E4" i="5"/>
  <c r="G4" i="5" s="1"/>
  <c r="G6" i="5"/>
  <c r="G7" i="5"/>
  <c r="G8" i="5"/>
  <c r="E3" i="5"/>
  <c r="G3" i="5" s="1"/>
  <c r="D16" i="13" l="1"/>
  <c r="F22" i="12"/>
  <c r="G9" i="5"/>
  <c r="B7" i="11" s="1"/>
  <c r="D7" i="11" s="1"/>
  <c r="E9" i="5"/>
  <c r="F9" i="5" l="1"/>
  <c r="G6" i="3" l="1"/>
  <c r="G2" i="3"/>
  <c r="G3" i="3"/>
  <c r="G4" i="3"/>
  <c r="G5" i="3"/>
  <c r="G7" i="3" l="1"/>
  <c r="B2" i="11" s="1"/>
  <c r="D2" i="11" s="1"/>
  <c r="E5" i="1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<sst xmlns="http://schemas.openxmlformats.org/spreadsheetml/2006/main" count="158" uniqueCount="114">
  <si>
    <t xml:space="preserve">Instructions </t>
  </si>
  <si>
    <t xml:space="preserve">The Lookups tab is intentionally hidden. </t>
  </si>
  <si>
    <t xml:space="preserve">Any header with an asterisk (*) indicates that the column is mandatory. </t>
  </si>
  <si>
    <t>Please do not change the format of any of the tables.</t>
  </si>
  <si>
    <t>DMS Platform Subscriptions</t>
  </si>
  <si>
    <t xml:space="preserve">This is the rate card for the Decision Management System. You can add as many rows to this table as required. </t>
  </si>
  <si>
    <t>Here is an explanation of each column:</t>
  </si>
  <si>
    <t>SKU*</t>
  </si>
  <si>
    <t>Internal Stock Keeping Unit</t>
  </si>
  <si>
    <t>Item Name*</t>
  </si>
  <si>
    <t>A descriptive name of the item</t>
  </si>
  <si>
    <t>Item Description *</t>
  </si>
  <si>
    <t xml:space="preserve">A plain-language explanation of what the item includes. Please be clear on what is included and not included. </t>
  </si>
  <si>
    <t>Unit Description*</t>
  </si>
  <si>
    <t>How the item quantity is computed</t>
  </si>
  <si>
    <t>Cost Per Unit*</t>
  </si>
  <si>
    <t>The cost of each item.</t>
  </si>
  <si>
    <t>Estimated Annual Units*</t>
  </si>
  <si>
    <t xml:space="preserve">This is the recommended number of units that should be procured based on the information provided within the RFP. </t>
  </si>
  <si>
    <t xml:space="preserve">Estimated Annual Cost </t>
  </si>
  <si>
    <t xml:space="preserve">This is automatically calculated. </t>
  </si>
  <si>
    <t>Notes</t>
  </si>
  <si>
    <t xml:space="preserve">If additional information is needed to explain the item cost. </t>
  </si>
  <si>
    <t>Perpetual Licensing</t>
  </si>
  <si>
    <t>Fixed Personal Services</t>
  </si>
  <si>
    <t xml:space="preserve">This tab is used to provide the annual cost for the Customer Success Services. A SKU may also be added for reference. This table may not be expanded to multiple rows.  </t>
  </si>
  <si>
    <t>Personal Services</t>
  </si>
  <si>
    <t xml:space="preserve">This rate card is for providing the hourly rates for Staff Augmentation. </t>
  </si>
  <si>
    <t xml:space="preserve">If a role or rate will not be provided by the proposer, the field should be set to blank (empty). </t>
  </si>
  <si>
    <t xml:space="preserve">Please note the required experience levels. </t>
  </si>
  <si>
    <t xml:space="preserve">We do not intend on utilizing Development Leads or Project Managers with less than four (4) years experience. </t>
  </si>
  <si>
    <t>Estimated Contract Total</t>
  </si>
  <si>
    <t xml:space="preserve">This sheet is automatically calculated. </t>
  </si>
  <si>
    <t xml:space="preserve">Recommended Annual Cost </t>
  </si>
  <si>
    <t>Total</t>
  </si>
  <si>
    <t>Item</t>
  </si>
  <si>
    <t>Cost</t>
  </si>
  <si>
    <t>Cost for Perpetual License</t>
  </si>
  <si>
    <t>Annual Subscription and Maintenance</t>
  </si>
  <si>
    <t>SKU</t>
  </si>
  <si>
    <t>Deliverable Name</t>
  </si>
  <si>
    <t>Fixed Annual Cost</t>
  </si>
  <si>
    <t>Premier Support Services</t>
  </si>
  <si>
    <t>Role</t>
  </si>
  <si>
    <t>Junior Level Hourly Rate *</t>
  </si>
  <si>
    <t>Senior Level Hourly Rate *</t>
  </si>
  <si>
    <t>Associate Level Hourly Rate *</t>
  </si>
  <si>
    <t>Annual Average Rate</t>
  </si>
  <si>
    <t>Staff Ratio</t>
  </si>
  <si>
    <t>Total Annual Score</t>
  </si>
  <si>
    <t>1-3 Years Experience</t>
  </si>
  <si>
    <t>4-7 Years Experience</t>
  </si>
  <si>
    <t>8+ Years Experience</t>
  </si>
  <si>
    <t xml:space="preserve">Project Manager </t>
  </si>
  <si>
    <t>DO NOT INCLUDE</t>
  </si>
  <si>
    <t>Development Lead</t>
  </si>
  <si>
    <t>Rules Modeler/Developer</t>
  </si>
  <si>
    <t xml:space="preserve">Training Specialist </t>
  </si>
  <si>
    <t>Platform Specialist</t>
  </si>
  <si>
    <t>Quality Control Specialist</t>
  </si>
  <si>
    <t>Score</t>
  </si>
  <si>
    <t>Cost Category</t>
  </si>
  <si>
    <t>Multiplier</t>
  </si>
  <si>
    <t>Sub Score</t>
  </si>
  <si>
    <t>Subtotals</t>
  </si>
  <si>
    <t>Perpetual License Cost</t>
  </si>
  <si>
    <t xml:space="preserve">Annual Support and Maintenance </t>
  </si>
  <si>
    <t>DMS TCO</t>
  </si>
  <si>
    <t>Platform Config Deliverables</t>
  </si>
  <si>
    <t>Staffing Costs</t>
  </si>
  <si>
    <t>Per Millisecond</t>
  </si>
  <si>
    <t>Yes</t>
  </si>
  <si>
    <t>Core Platform</t>
  </si>
  <si>
    <t>Per Second</t>
  </si>
  <si>
    <t>No</t>
  </si>
  <si>
    <t xml:space="preserve">Ancillary Service </t>
  </si>
  <si>
    <t>Per Hour</t>
  </si>
  <si>
    <t>Per Day (24 hours)</t>
  </si>
  <si>
    <t>Per Month</t>
  </si>
  <si>
    <t>Per Year</t>
  </si>
  <si>
    <t>Not Applicable</t>
  </si>
  <si>
    <t>Subcontracting Form</t>
  </si>
  <si>
    <t>Name of Subcontractor</t>
  </si>
  <si>
    <t>M/WBE*</t>
  </si>
  <si>
    <t>Entity Type</t>
  </si>
  <si>
    <t>Work Description</t>
  </si>
  <si>
    <t>Year 1 Cost</t>
  </si>
  <si>
    <t>Multi-Year Cost (including Year 1)</t>
  </si>
  <si>
    <r>
      <t>¨</t>
    </r>
    <r>
      <rPr>
        <sz val="8"/>
        <rFont val="Arial"/>
        <family val="2"/>
      </rPr>
      <t xml:space="preserve"> MBE</t>
    </r>
  </si>
  <si>
    <r>
      <t>¨</t>
    </r>
    <r>
      <rPr>
        <sz val="8"/>
        <rFont val="Arial"/>
        <family val="2"/>
      </rPr>
      <t xml:space="preserve">  For Profit</t>
    </r>
  </si>
  <si>
    <r>
      <t>¨</t>
    </r>
    <r>
      <rPr>
        <sz val="8"/>
        <rFont val="Arial"/>
        <family val="2"/>
      </rPr>
      <t xml:space="preserve"> WBE</t>
    </r>
  </si>
  <si>
    <r>
      <t>¨</t>
    </r>
    <r>
      <rPr>
        <sz val="8"/>
        <rFont val="Arial"/>
        <family val="2"/>
      </rPr>
      <t xml:space="preserve"> Not –For-Profit</t>
    </r>
  </si>
  <si>
    <t>Total Multi-Year Subcontracting Costs</t>
  </si>
  <si>
    <t>Total Multi-Year Project Budget</t>
  </si>
  <si>
    <t>Total Multi-Year Subcontracting Costs divided by Total Multi-Year Budget (%)**</t>
  </si>
  <si>
    <t>*Indicate whether the subcontractor is a Minority or Women–Owned Business Enterprise.  Leave box blank if subcontractor is neither.</t>
  </si>
  <si>
    <t>**Subcontracting is limited to thirty percent (30%) of the total contract budget.</t>
  </si>
  <si>
    <t>MWBE Purchases Form</t>
  </si>
  <si>
    <t xml:space="preserve">Table 1: Minority Business Enterprise (MBE) </t>
  </si>
  <si>
    <t>Name of Vendor</t>
  </si>
  <si>
    <t>Type of Services or Supplies</t>
  </si>
  <si>
    <t>Multi-Year Cost 
(including Year 1)</t>
  </si>
  <si>
    <t>Total MBE Costs</t>
  </si>
  <si>
    <t>Total Budget</t>
  </si>
  <si>
    <t>Total MBE Costs divided by Total Budget (%)</t>
  </si>
  <si>
    <t>Table 2: Women-Owned Business Enterprise (WBE)</t>
  </si>
  <si>
    <t>Total WBE Costs</t>
  </si>
  <si>
    <t>Total WBE Costs divided by Total Budget (%)</t>
  </si>
  <si>
    <t xml:space="preserve">Only use this tab for Perpetual licensing. Please fill in the one-time license cost and the annual maintenance &amp; support subscription. </t>
  </si>
  <si>
    <t>Subcontracting</t>
  </si>
  <si>
    <t>MWBE</t>
  </si>
  <si>
    <t>Use this tab to list all proposed subcontractors.</t>
  </si>
  <si>
    <t>Use this tab to list all intended purchases from NYS-certified Minority- or Women-Owned Business Enterprises.</t>
  </si>
  <si>
    <t>Calculations on this page are for cost scoring and estimation purposes only. Actual spending will vary based upon the needs of the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</si>
</sst>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name val="Wingdings"/>
      <charset val="2"/>
    </font>
    <font>
      <sz val="8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</cellStyleXfs>
  <cellXfs count="53">
    <xf numFmtId="0" fontId="0" fillId="0" borderId="0" xfId="0"/>
    <xf numFmtId="44" fontId="0" fillId="0" borderId="0" xfId="1" applyFont="1"/>
    <xf numFmtId="0" fontId="4" fillId="0" borderId="2" xfId="4"/>
    <xf numFmtId="0" fontId="2" fillId="0" borderId="0" xfId="2"/>
    <xf numFmtId="0" fontId="3" fillId="0" borderId="1" xfId="3"/>
    <xf numFmtId="49" fontId="5" fillId="2" borderId="0" xfId="0" applyNumberFormat="1" applyFont="1" applyFill="1"/>
    <xf numFmtId="0" fontId="5" fillId="2" borderId="0" xfId="0" applyFont="1" applyFill="1"/>
    <xf numFmtId="44" fontId="0" fillId="0" borderId="0" xfId="0" applyNumberFormat="1"/>
    <xf numFmtId="44" fontId="5" fillId="2" borderId="0" xfId="0" applyNumberFormat="1" applyFont="1" applyFill="1"/>
    <xf numFmtId="0" fontId="1" fillId="0" borderId="0" xfId="0" applyFont="1"/>
    <xf numFmtId="0" fontId="5" fillId="2" borderId="0" xfId="0" applyFont="1" applyFill="1" applyAlignment="1">
      <alignment wrapText="1"/>
    </xf>
    <xf numFmtId="0" fontId="0" fillId="0" borderId="0" xfId="0" applyAlignment="1">
      <alignment wrapText="1"/>
    </xf>
    <xf numFmtId="1" fontId="0" fillId="0" borderId="0" xfId="1" applyNumberFormat="1" applyFont="1"/>
    <xf numFmtId="1" fontId="0" fillId="0" borderId="0" xfId="0" applyNumberFormat="1"/>
    <xf numFmtId="44" fontId="4" fillId="0" borderId="2" xfId="4" applyNumberForma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7" fillId="3" borderId="9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right" vertical="center"/>
    </xf>
    <xf numFmtId="164" fontId="8" fillId="3" borderId="8" xfId="0" applyNumberFormat="1" applyFont="1" applyFill="1" applyBorder="1" applyAlignment="1">
      <alignment horizontal="center" wrapText="1"/>
    </xf>
    <xf numFmtId="9" fontId="8" fillId="3" borderId="8" xfId="0" applyNumberFormat="1" applyFont="1" applyFill="1" applyBorder="1" applyAlignment="1">
      <alignment horizont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164" fontId="8" fillId="0" borderId="8" xfId="0" applyNumberFormat="1" applyFont="1" applyBorder="1" applyAlignment="1" applyProtection="1">
      <alignment horizontal="center" wrapText="1"/>
      <protection locked="0"/>
    </xf>
    <xf numFmtId="164" fontId="8" fillId="0" borderId="7" xfId="0" applyNumberFormat="1" applyFont="1" applyBorder="1" applyAlignment="1" applyProtection="1">
      <alignment horizontal="center" wrapText="1"/>
      <protection locked="0"/>
    </xf>
    <xf numFmtId="164" fontId="8" fillId="3" borderId="8" xfId="0" applyNumberFormat="1" applyFont="1" applyFill="1" applyBorder="1" applyAlignment="1">
      <alignment horizontal="center"/>
    </xf>
    <xf numFmtId="9" fontId="8" fillId="3" borderId="8" xfId="0" applyNumberFormat="1" applyFont="1" applyFill="1" applyBorder="1" applyAlignment="1">
      <alignment horizontal="center"/>
    </xf>
    <xf numFmtId="49" fontId="7" fillId="0" borderId="8" xfId="0" applyNumberFormat="1" applyFont="1" applyBorder="1" applyAlignment="1" applyProtection="1">
      <alignment vertical="center" wrapText="1"/>
      <protection locked="0"/>
    </xf>
    <xf numFmtId="164" fontId="8" fillId="0" borderId="5" xfId="0" applyNumberFormat="1" applyFont="1" applyBorder="1" applyAlignment="1" applyProtection="1">
      <alignment horizontal="center" wrapText="1"/>
      <protection locked="0"/>
    </xf>
    <xf numFmtId="164" fontId="8" fillId="0" borderId="7" xfId="0" applyNumberFormat="1" applyFont="1" applyBorder="1" applyAlignment="1" applyProtection="1">
      <alignment horizontal="center" wrapText="1"/>
      <protection locked="0"/>
    </xf>
    <xf numFmtId="49" fontId="7" fillId="0" borderId="7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49" fontId="0" fillId="0" borderId="3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wrapText="1"/>
      <protection locked="0"/>
    </xf>
    <xf numFmtId="44" fontId="0" fillId="0" borderId="3" xfId="1" applyFont="1" applyBorder="1" applyProtection="1">
      <protection locked="0"/>
    </xf>
    <xf numFmtId="44" fontId="0" fillId="0" borderId="3" xfId="0" applyNumberFormat="1" applyBorder="1" applyProtection="1">
      <protection locked="0"/>
    </xf>
    <xf numFmtId="44" fontId="0" fillId="0" borderId="0" xfId="1" applyFont="1" applyProtection="1">
      <protection locked="0"/>
    </xf>
    <xf numFmtId="0" fontId="0" fillId="0" borderId="0" xfId="0" applyProtection="1">
      <protection locked="0"/>
    </xf>
  </cellXfs>
  <cellStyles count="5">
    <cellStyle name="Currency" xfId="1" builtinId="4"/>
    <cellStyle name="Heading 1" xfId="3" builtinId="16"/>
    <cellStyle name="Heading 2" xfId="4" builtinId="17"/>
    <cellStyle name="Normal" xfId="0" builtinId="0"/>
    <cellStyle name="Title" xfId="2" builtinId="15"/>
  </cellStyles>
  <dxfs count="24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 outline="0">
        <left/>
        <right/>
        <top style="thin">
          <color theme="4"/>
        </top>
        <bottom/>
      </border>
      <protection locked="0" hidden="0"/>
    </dxf>
    <dxf>
      <numFmt numFmtId="34" formatCode="_(&quot;$&quot;* #,##0.00_);_(&quot;$&quot;* \(#,##0.00\);_(&quot;$&quot;* &quot;-&quot;??_);_(@_)"/>
      <border diagonalUp="0" diagonalDown="0" outline="0">
        <left/>
        <right/>
        <top style="thin">
          <color theme="4"/>
        </top>
        <bottom/>
      </border>
      <protection locked="0" hidden="0"/>
    </dxf>
    <dxf>
      <border diagonalUp="0" diagonalDown="0" outline="0">
        <left/>
        <right/>
        <top style="thin">
          <color theme="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border diagonalUp="0" diagonalDown="0" outline="0">
        <left/>
        <right/>
        <top style="thin">
          <color theme="4"/>
        </top>
        <bottom/>
      </border>
      <protection locked="0" hidden="0"/>
    </dxf>
    <dxf>
      <border diagonalUp="0" diagonalDown="0" outline="0">
        <left/>
        <right/>
        <top style="thin">
          <color theme="4"/>
        </top>
        <bottom/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  <protection locked="0" hidden="0"/>
    </dxf>
    <dxf>
      <border diagonalUp="0" diagonalDown="0" outline="0">
        <left/>
        <right/>
        <top style="thin">
          <color theme="4"/>
        </top>
        <bottom/>
      </border>
      <protection locked="0" hidden="0"/>
    </dxf>
    <dxf>
      <numFmt numFmtId="30" formatCode="@"/>
      <border diagonalUp="0" diagonalDown="0" outline="0">
        <left/>
        <right/>
        <top style="thin">
          <color theme="4"/>
        </top>
        <bottom/>
      </border>
      <protection locked="0" hidden="0"/>
    </dxf>
    <dxf>
      <numFmt numFmtId="34" formatCode="_(&quot;$&quot;* #,##0.00_);_(&quot;$&quot;* \(#,##0.00\);_(&quot;$&quot;* &quot;-&quot;??_);_(@_)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right style="thin">
          <color theme="4"/>
        </right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052027-A946-4748-9731-B63B74E67E60}" name="Table1" displayName="Table1" ref="A1:H7" totalsRowCount="1" headerRowDxfId="23" dataDxfId="5" tableBorderDxfId="22">
  <autoFilter ref="A1:H6" xr:uid="{BA052027-A946-4748-9731-B63B74E67E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9877CC91-512F-4B89-B43B-43D5C7470AF7}" name="SKU*" totalsRowLabel="Total" dataDxfId="13"/>
    <tableColumn id="2" xr3:uid="{598AD40C-76AB-4502-9D0B-60E630AA36B9}" name="Item Name*" dataDxfId="12"/>
    <tableColumn id="3" xr3:uid="{347A4612-6EC8-4EB3-9A7F-DC863DB9BE6E}" name="Item Description *" dataDxfId="11"/>
    <tableColumn id="4" xr3:uid="{129ED10D-8003-4205-992C-4957DBC33A7A}" name="Unit Description*" dataDxfId="10"/>
    <tableColumn id="5" xr3:uid="{D8F0870E-1F77-4320-8592-A348D344FE6E}" name="Cost Per Unit*" dataDxfId="9" totalsRowDxfId="21" dataCellStyle="Currency"/>
    <tableColumn id="8" xr3:uid="{E43AEA0D-01E5-4B90-A67F-63D19C042C57}" name="Estimated Annual Units*" dataDxfId="8"/>
    <tableColumn id="12" xr3:uid="{3B560995-1FC4-4B12-A8E2-D98A1B59AA8D}" name="Recommended Annual Cost " totalsRowFunction="sum" dataDxfId="7" totalsRowDxfId="20">
      <calculatedColumnFormula>Table1[[#This Row],[Cost Per Unit*]]*Table1[[#This Row],[Estimated Annual Units*]]</calculatedColumnFormula>
    </tableColumn>
    <tableColumn id="9" xr3:uid="{E9D6986C-3A38-4B36-8115-3D1D325BDC03}" name="Notes" dataDxfId="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B9EA3B4-B8E0-4C2B-AA2C-78502EC00AF1}" name="Table4" displayName="Table4" ref="A1:B3" totalsRowShown="0">
  <autoFilter ref="A1:B3" xr:uid="{3B9EA3B4-B8E0-4C2B-AA2C-78502EC00AF1}">
    <filterColumn colId="0" hiddenButton="1"/>
    <filterColumn colId="1" hiddenButton="1"/>
  </autoFilter>
  <tableColumns count="2">
    <tableColumn id="1" xr3:uid="{E4C67439-F455-4512-A69E-4319B98F7B22}" name="Item"/>
    <tableColumn id="2" xr3:uid="{C093782F-3437-440D-B6BE-308A35280688}" name="Cost" dataDxfId="4" dataCellStyle="Currency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88B2C2-006F-47C6-BA95-7FEBF692BB8C}" name="Table2" displayName="Table2" ref="A1:C2" totalsRowShown="0" dataDxfId="0">
  <autoFilter ref="A1:C2" xr:uid="{BC88B2C2-006F-47C6-BA95-7FEBF692BB8C}"/>
  <tableColumns count="3">
    <tableColumn id="1" xr3:uid="{280733DB-37BA-4FA1-88DB-7115DB1D25E0}" name="SKU" dataDxfId="3"/>
    <tableColumn id="2" xr3:uid="{877B11C8-9FA4-479A-840A-166C2E903021}" name="Deliverable Name" dataDxfId="2"/>
    <tableColumn id="4" xr3:uid="{F182C44F-A0DC-41DC-8E5D-C6C350BBF973}" name="Fixed Annual Cost" dataDxfId="1" dataCellStyle="Currency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D077880-16AB-487C-8F0C-4C713BA9193E}" name="Table3" displayName="Table3" ref="A1:G9" totalsRowCount="1">
  <autoFilter ref="A1:G8" xr:uid="{DD077880-16AB-487C-8F0C-4C713BA9193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9FED6CC-8976-42DE-94DA-A84C934C50D4}" name="Role" totalsRowLabel="Score"/>
    <tableColumn id="2" xr3:uid="{F626F5C8-02DB-448B-8150-2C8278980CB0}" name="Junior Level Hourly Rate *"/>
    <tableColumn id="3" xr3:uid="{8D87C1B9-6BBD-407B-B6E0-B0CDC03D81AE}" name="Senior Level Hourly Rate *"/>
    <tableColumn id="4" xr3:uid="{9A0C58B7-FC88-4161-9AE5-399189E03C50}" name="Associate Level Hourly Rate *" totalsRowDxfId="19"/>
    <tableColumn id="5" xr3:uid="{EB3DE37D-B88D-433E-8639-35FDF4935DE7}" name="Annual Average Rate" totalsRowFunction="sum" dataDxfId="18" totalsRowDxfId="17" dataCellStyle="Currency"/>
    <tableColumn id="6" xr3:uid="{18476FE3-D3B0-4F2E-97E9-D696C1553726}" name="Staff Ratio" totalsRowFunction="sum" dataDxfId="16" totalsRowDxfId="15" dataCellStyle="Currency"/>
    <tableColumn id="7" xr3:uid="{679A3FF4-D0A8-4E4F-8878-6E24903DD14A}" name="Total Annual Score" totalsRowFunction="sum" totalsRowDxfId="14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45E59B8-2753-4D6C-8BB8-1B84A6F86A64}" name="Table5" displayName="Table5" ref="A1:E9" totalsRowShown="0">
  <autoFilter ref="A1:E9" xr:uid="{C45E59B8-2753-4D6C-8BB8-1B84A6F86A64}"/>
  <tableColumns count="5">
    <tableColumn id="1" xr3:uid="{5BC21A63-B4FA-4249-9127-10A6CB1AB1E9}" name="Cost Category"/>
    <tableColumn id="2" xr3:uid="{B9E1E327-E6FA-4CE8-91BB-703EDFA46361}" name="Cost"/>
    <tableColumn id="3" xr3:uid="{84ABA57A-43A9-4475-9D27-5BF87EBBE1D1}" name="Multiplier"/>
    <tableColumn id="4" xr3:uid="{2A2C3C75-E09E-4E2E-BC03-83C4C894AA2E}" name="Sub Score"/>
    <tableColumn id="5" xr3:uid="{C4EEE064-4E31-440D-BF7C-20C686B45B41}" name="Subtotal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2"/>
  <sheetViews>
    <sheetView tabSelected="1" workbookViewId="0">
      <selection activeCell="A2" sqref="A2"/>
    </sheetView>
  </sheetViews>
  <sheetFormatPr defaultRowHeight="15" x14ac:dyDescent="0.25"/>
  <cols>
    <col min="1" max="1" width="29.28515625" customWidth="1"/>
  </cols>
  <sheetData>
    <row r="2" spans="1:2" ht="23.25" x14ac:dyDescent="0.35">
      <c r="A2" s="3" t="s">
        <v>0</v>
      </c>
    </row>
    <row r="4" spans="1:2" x14ac:dyDescent="0.25">
      <c r="A4" t="s">
        <v>1</v>
      </c>
    </row>
    <row r="5" spans="1:2" x14ac:dyDescent="0.25">
      <c r="A5" t="s">
        <v>2</v>
      </c>
    </row>
    <row r="6" spans="1:2" x14ac:dyDescent="0.25">
      <c r="A6" t="s">
        <v>3</v>
      </c>
    </row>
    <row r="9" spans="1:2" ht="20.25" thickBot="1" x14ac:dyDescent="0.35">
      <c r="A9" s="4" t="s">
        <v>4</v>
      </c>
    </row>
    <row r="10" spans="1:2" ht="15.75" thickTop="1" x14ac:dyDescent="0.25">
      <c r="A10" t="s">
        <v>5</v>
      </c>
    </row>
    <row r="11" spans="1:2" x14ac:dyDescent="0.25">
      <c r="A11" t="s">
        <v>6</v>
      </c>
    </row>
    <row r="12" spans="1:2" x14ac:dyDescent="0.25">
      <c r="A12" t="s">
        <v>7</v>
      </c>
      <c r="B12" t="s">
        <v>8</v>
      </c>
    </row>
    <row r="13" spans="1:2" x14ac:dyDescent="0.25">
      <c r="A13" t="s">
        <v>9</v>
      </c>
      <c r="B13" t="s">
        <v>10</v>
      </c>
    </row>
    <row r="14" spans="1:2" x14ac:dyDescent="0.25">
      <c r="A14" t="s">
        <v>11</v>
      </c>
      <c r="B14" t="s">
        <v>12</v>
      </c>
    </row>
    <row r="15" spans="1:2" x14ac:dyDescent="0.25">
      <c r="A15" t="s">
        <v>13</v>
      </c>
      <c r="B15" t="s">
        <v>14</v>
      </c>
    </row>
    <row r="16" spans="1:2" x14ac:dyDescent="0.25">
      <c r="A16" t="s">
        <v>15</v>
      </c>
      <c r="B16" t="s">
        <v>16</v>
      </c>
    </row>
    <row r="17" spans="1:2" x14ac:dyDescent="0.25">
      <c r="A17" t="s">
        <v>17</v>
      </c>
      <c r="B17" t="s">
        <v>18</v>
      </c>
    </row>
    <row r="18" spans="1:2" x14ac:dyDescent="0.25">
      <c r="A18" t="s">
        <v>19</v>
      </c>
      <c r="B18" t="s">
        <v>20</v>
      </c>
    </row>
    <row r="19" spans="1:2" x14ac:dyDescent="0.25">
      <c r="A19" t="s">
        <v>21</v>
      </c>
      <c r="B19" t="s">
        <v>22</v>
      </c>
    </row>
    <row r="22" spans="1:2" ht="20.25" thickBot="1" x14ac:dyDescent="0.35">
      <c r="A22" s="4" t="s">
        <v>23</v>
      </c>
    </row>
    <row r="23" spans="1:2" ht="15.75" thickTop="1" x14ac:dyDescent="0.25">
      <c r="A23" t="s">
        <v>108</v>
      </c>
    </row>
    <row r="25" spans="1:2" ht="20.25" thickBot="1" x14ac:dyDescent="0.35">
      <c r="A25" s="4" t="s">
        <v>24</v>
      </c>
    </row>
    <row r="26" spans="1:2" ht="15.75" thickTop="1" x14ac:dyDescent="0.25">
      <c r="A26" t="s">
        <v>25</v>
      </c>
    </row>
    <row r="28" spans="1:2" ht="20.25" thickBot="1" x14ac:dyDescent="0.35">
      <c r="A28" s="4" t="s">
        <v>26</v>
      </c>
    </row>
    <row r="29" spans="1:2" ht="15.75" thickTop="1" x14ac:dyDescent="0.25">
      <c r="A29" t="s">
        <v>27</v>
      </c>
    </row>
    <row r="30" spans="1:2" x14ac:dyDescent="0.25">
      <c r="A30" t="s">
        <v>28</v>
      </c>
    </row>
    <row r="31" spans="1:2" x14ac:dyDescent="0.25">
      <c r="A31" t="s">
        <v>29</v>
      </c>
    </row>
    <row r="32" spans="1:2" x14ac:dyDescent="0.25">
      <c r="A32" t="s">
        <v>30</v>
      </c>
    </row>
    <row r="34" spans="1:1" ht="20.25" thickBot="1" x14ac:dyDescent="0.35">
      <c r="A34" s="4" t="s">
        <v>31</v>
      </c>
    </row>
    <row r="35" spans="1:1" ht="15.75" thickTop="1" x14ac:dyDescent="0.25">
      <c r="A35" t="s">
        <v>32</v>
      </c>
    </row>
    <row r="36" spans="1:1" x14ac:dyDescent="0.25">
      <c r="A36" t="s">
        <v>113</v>
      </c>
    </row>
    <row r="38" spans="1:1" ht="20.25" thickBot="1" x14ac:dyDescent="0.35">
      <c r="A38" s="4" t="s">
        <v>109</v>
      </c>
    </row>
    <row r="39" spans="1:1" ht="15.75" thickTop="1" x14ac:dyDescent="0.25">
      <c r="A39" t="s">
        <v>111</v>
      </c>
    </row>
    <row r="41" spans="1:1" ht="20.25" thickBot="1" x14ac:dyDescent="0.35">
      <c r="A41" s="4" t="s">
        <v>110</v>
      </c>
    </row>
    <row r="42" spans="1:1" ht="15.75" thickTop="1" x14ac:dyDescent="0.25">
      <c r="A42" t="s">
        <v>112</v>
      </c>
    </row>
  </sheetData>
  <sheetProtection algorithmName="SHA-512" hashValue="q1tzGHpN/6NWZ61gsxSYNA7nhjoW4r54uFZMp5E/rGGf2XT4WEVIY+3m1CBSzYnV1798FPWJLn1ljoZoKBUSfA==" saltValue="3Tze8XRyZX+LCgXALlZwg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E733E-386D-45BD-A299-FAB7780D0FDD}">
  <dimension ref="A1:H7"/>
  <sheetViews>
    <sheetView zoomScale="145" zoomScaleNormal="145" workbookViewId="0">
      <selection activeCell="E9" sqref="E9"/>
    </sheetView>
  </sheetViews>
  <sheetFormatPr defaultRowHeight="15" x14ac:dyDescent="0.25"/>
  <cols>
    <col min="1" max="1" width="22.42578125" customWidth="1"/>
    <col min="2" max="2" width="26.7109375" customWidth="1"/>
    <col min="3" max="3" width="30.85546875" style="11" customWidth="1"/>
    <col min="4" max="4" width="31.85546875" customWidth="1"/>
    <col min="5" max="5" width="24.85546875" style="7" customWidth="1"/>
    <col min="6" max="6" width="27.42578125" customWidth="1"/>
    <col min="7" max="7" width="23.7109375" customWidth="1"/>
    <col min="8" max="8" width="31.85546875" customWidth="1"/>
  </cols>
  <sheetData>
    <row r="1" spans="1:8" x14ac:dyDescent="0.25">
      <c r="A1" s="5" t="s">
        <v>7</v>
      </c>
      <c r="B1" s="6" t="s">
        <v>9</v>
      </c>
      <c r="C1" s="10" t="s">
        <v>11</v>
      </c>
      <c r="D1" s="6" t="s">
        <v>13</v>
      </c>
      <c r="E1" s="8" t="s">
        <v>15</v>
      </c>
      <c r="F1" s="6" t="s">
        <v>17</v>
      </c>
      <c r="G1" s="6" t="s">
        <v>33</v>
      </c>
      <c r="H1" s="6" t="s">
        <v>21</v>
      </c>
    </row>
    <row r="2" spans="1:8" x14ac:dyDescent="0.25">
      <c r="A2" s="46"/>
      <c r="B2" s="47"/>
      <c r="C2" s="48"/>
      <c r="D2" s="47"/>
      <c r="E2" s="49"/>
      <c r="F2" s="47"/>
      <c r="G2" s="50">
        <f>Table1[[#This Row],[Cost Per Unit*]]*Table1[[#This Row],[Estimated Annual Units*]]</f>
        <v>0</v>
      </c>
      <c r="H2" s="47"/>
    </row>
    <row r="3" spans="1:8" x14ac:dyDescent="0.25">
      <c r="A3" s="46"/>
      <c r="B3" s="47"/>
      <c r="C3" s="48"/>
      <c r="D3" s="47"/>
      <c r="E3" s="49"/>
      <c r="F3" s="47"/>
      <c r="G3" s="50">
        <f>Table1[[#This Row],[Cost Per Unit*]]*Table1[[#This Row],[Estimated Annual Units*]]</f>
        <v>0</v>
      </c>
      <c r="H3" s="47"/>
    </row>
    <row r="4" spans="1:8" x14ac:dyDescent="0.25">
      <c r="A4" s="46"/>
      <c r="B4" s="47"/>
      <c r="C4" s="48"/>
      <c r="D4" s="47"/>
      <c r="E4" s="49"/>
      <c r="F4" s="47"/>
      <c r="G4" s="50">
        <f>Table1[[#This Row],[Cost Per Unit*]]*Table1[[#This Row],[Estimated Annual Units*]]</f>
        <v>0</v>
      </c>
      <c r="H4" s="47"/>
    </row>
    <row r="5" spans="1:8" x14ac:dyDescent="0.25">
      <c r="A5" s="46"/>
      <c r="B5" s="47"/>
      <c r="C5" s="48"/>
      <c r="D5" s="47"/>
      <c r="E5" s="49"/>
      <c r="F5" s="47"/>
      <c r="G5" s="50">
        <f>Table1[[#This Row],[Cost Per Unit*]]*Table1[[#This Row],[Estimated Annual Units*]]</f>
        <v>0</v>
      </c>
      <c r="H5" s="47"/>
    </row>
    <row r="6" spans="1:8" x14ac:dyDescent="0.25">
      <c r="A6" s="46"/>
      <c r="B6" s="47"/>
      <c r="C6" s="48"/>
      <c r="D6" s="47"/>
      <c r="E6" s="49"/>
      <c r="F6" s="47"/>
      <c r="G6" s="50">
        <f>Table1[[#This Row],[Cost Per Unit*]]*Table1[[#This Row],[Estimated Annual Units*]]</f>
        <v>0</v>
      </c>
      <c r="H6" s="47"/>
    </row>
    <row r="7" spans="1:8" x14ac:dyDescent="0.25">
      <c r="A7" t="s">
        <v>34</v>
      </c>
      <c r="C7"/>
      <c r="E7" s="9"/>
      <c r="G7" s="7">
        <f>SUBTOTAL(109,Table1[[Recommended Annual Cost ]])</f>
        <v>0</v>
      </c>
    </row>
  </sheetData>
  <sheetProtection algorithmName="SHA-512" hashValue="/kGIpzhjTcVA3Vglayxuns3DSwIo4uBKwbUId/YBBIM4kY/muT8EbD0ezjO37VHN/DcouiLoLRRPkL/qti61rQ==" saltValue="OhqPTn5RXsSYNZzdX+PLeg==" spinCount="100000" sheet="1" objects="1" scenarios="1" formatCells="0" insertRows="0"/>
  <phoneticPr fontId="6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5956C-6985-4958-AB98-2836D9571661}">
  <dimension ref="A1:B3"/>
  <sheetViews>
    <sheetView workbookViewId="0">
      <selection activeCell="B2" sqref="B2:B3"/>
    </sheetView>
  </sheetViews>
  <sheetFormatPr defaultRowHeight="15" x14ac:dyDescent="0.25"/>
  <cols>
    <col min="1" max="1" width="38.85546875" customWidth="1"/>
    <col min="2" max="2" width="26.28515625" customWidth="1"/>
  </cols>
  <sheetData>
    <row r="1" spans="1:2" x14ac:dyDescent="0.25">
      <c r="A1" t="s">
        <v>35</v>
      </c>
      <c r="B1" t="s">
        <v>36</v>
      </c>
    </row>
    <row r="2" spans="1:2" x14ac:dyDescent="0.25">
      <c r="A2" t="s">
        <v>37</v>
      </c>
      <c r="B2" s="51"/>
    </row>
    <row r="3" spans="1:2" x14ac:dyDescent="0.25">
      <c r="A3" t="s">
        <v>38</v>
      </c>
      <c r="B3" s="51"/>
    </row>
  </sheetData>
  <sheetProtection algorithmName="SHA-512" hashValue="eGB+B83NaRKQRQZ/vXxyxfr2yq3eQianTQ+zry/UrwdE03xe/DzPZivblgCjTVGZcsTr1SpkugXZaS/cDl4bNQ==" saltValue="uJAu2xVYy3A/gSXBHkULYg==" spinCount="100000" sheet="1" objects="1" scenarios="1" formatCells="0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5E8CB-5717-469C-A4C0-3A6FDB7A0247}">
  <dimension ref="A1:C2"/>
  <sheetViews>
    <sheetView zoomScale="145" zoomScaleNormal="145" workbookViewId="0">
      <selection activeCell="A2" sqref="A2:C2"/>
    </sheetView>
  </sheetViews>
  <sheetFormatPr defaultRowHeight="15" x14ac:dyDescent="0.25"/>
  <cols>
    <col min="1" max="1" width="22.42578125" customWidth="1"/>
    <col min="2" max="2" width="30.42578125" customWidth="1"/>
    <col min="3" max="3" width="34.7109375" style="1" customWidth="1"/>
    <col min="4" max="4" width="13.85546875" customWidth="1"/>
  </cols>
  <sheetData>
    <row r="1" spans="1:3" x14ac:dyDescent="0.25">
      <c r="A1" t="s">
        <v>39</v>
      </c>
      <c r="B1" t="s">
        <v>40</v>
      </c>
      <c r="C1" s="1" t="s">
        <v>41</v>
      </c>
    </row>
    <row r="2" spans="1:3" x14ac:dyDescent="0.25">
      <c r="A2" s="52"/>
      <c r="B2" s="52" t="s">
        <v>42</v>
      </c>
      <c r="C2" s="51"/>
    </row>
  </sheetData>
  <sheetProtection algorithmName="SHA-512" hashValue="Ciak30dUXeQTmuljygeoYDZQYqNLVOLgJtzYpuYvf6fuIrrQc49J0N03UeOSpenT3T4Budm9WOuVwnTz2LCzwQ==" saltValue="5ip7OOpzjKm6piMBEOr0HA==" spinCount="100000" sheet="1" objects="1" scenarios="1" formatCells="0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6EC1-13C9-4498-8BD9-7E58192796BF}">
  <dimension ref="A1:G9"/>
  <sheetViews>
    <sheetView zoomScale="115" zoomScaleNormal="115" workbookViewId="0">
      <selection activeCell="B3" sqref="B3:D8"/>
    </sheetView>
  </sheetViews>
  <sheetFormatPr defaultRowHeight="15" x14ac:dyDescent="0.25"/>
  <cols>
    <col min="1" max="1" width="26.85546875" customWidth="1"/>
    <col min="2" max="2" width="26.7109375" customWidth="1"/>
    <col min="3" max="3" width="27.28515625" customWidth="1"/>
    <col min="4" max="4" width="30.7109375" customWidth="1"/>
    <col min="5" max="5" width="30.7109375" hidden="1" customWidth="1"/>
    <col min="6" max="6" width="12" hidden="1" customWidth="1"/>
    <col min="7" max="7" width="27.5703125" customWidth="1"/>
  </cols>
  <sheetData>
    <row r="1" spans="1:7" x14ac:dyDescent="0.25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</row>
    <row r="2" spans="1:7" ht="18" thickBot="1" x14ac:dyDescent="0.35">
      <c r="A2" s="2"/>
      <c r="B2" s="2" t="s">
        <v>50</v>
      </c>
      <c r="C2" s="2" t="s">
        <v>51</v>
      </c>
      <c r="D2" s="2" t="s">
        <v>52</v>
      </c>
      <c r="E2" s="2"/>
      <c r="F2" s="2" t="s">
        <v>48</v>
      </c>
      <c r="G2" s="2" t="s">
        <v>49</v>
      </c>
    </row>
    <row r="3" spans="1:7" ht="15.75" thickTop="1" x14ac:dyDescent="0.25">
      <c r="A3" t="s">
        <v>53</v>
      </c>
      <c r="B3" s="51" t="s">
        <v>54</v>
      </c>
      <c r="C3" s="51"/>
      <c r="D3" s="51"/>
      <c r="E3" s="1" t="e">
        <f xml:space="preserve"> AVERAGE(Table3[[#This Row],[Senior Level Hourly Rate *]:[Associate Level Hourly Rate *]]) *1958</f>
        <v>#DIV/0!</v>
      </c>
      <c r="F3" s="12">
        <v>1</v>
      </c>
      <c r="G3" s="1" t="e">
        <f>Table3[[#This Row],[Annual Average Rate]]*Table3[[#This Row],[Staff Ratio]]</f>
        <v>#DIV/0!</v>
      </c>
    </row>
    <row r="4" spans="1:7" x14ac:dyDescent="0.25">
      <c r="A4" t="s">
        <v>55</v>
      </c>
      <c r="B4" s="51" t="s">
        <v>54</v>
      </c>
      <c r="C4" s="51"/>
      <c r="D4" s="51"/>
      <c r="E4" s="1" t="e">
        <f xml:space="preserve"> AVERAGE(Table3[[#This Row],[Senior Level Hourly Rate *]:[Associate Level Hourly Rate *]]) *1958</f>
        <v>#DIV/0!</v>
      </c>
      <c r="F4" s="12">
        <v>1</v>
      </c>
      <c r="G4" s="1" t="e">
        <f>Table3[[#This Row],[Annual Average Rate]]*Table3[[#This Row],[Staff Ratio]]</f>
        <v>#DIV/0!</v>
      </c>
    </row>
    <row r="5" spans="1:7" x14ac:dyDescent="0.25">
      <c r="A5" t="s">
        <v>56</v>
      </c>
      <c r="B5" s="51"/>
      <c r="C5" s="51"/>
      <c r="D5" s="51"/>
      <c r="E5" s="1" t="e">
        <f>AVERAGE(Table3[[#This Row],[Junior Level Hourly Rate *]:[Associate Level Hourly Rate *]]) *1958</f>
        <v>#DIV/0!</v>
      </c>
      <c r="F5" s="12">
        <v>4</v>
      </c>
      <c r="G5" s="1" t="e">
        <f>Table3[[#This Row],[Annual Average Rate]]*Table3[[#This Row],[Staff Ratio]]</f>
        <v>#DIV/0!</v>
      </c>
    </row>
    <row r="6" spans="1:7" x14ac:dyDescent="0.25">
      <c r="A6" t="s">
        <v>57</v>
      </c>
      <c r="B6" s="51"/>
      <c r="C6" s="51"/>
      <c r="D6" s="51"/>
      <c r="E6" s="1" t="e">
        <f>AVERAGE(Table3[[#This Row],[Junior Level Hourly Rate *]:[Associate Level Hourly Rate *]]) *1958</f>
        <v>#DIV/0!</v>
      </c>
      <c r="F6" s="12">
        <v>2</v>
      </c>
      <c r="G6" s="1" t="e">
        <f>Table3[[#This Row],[Annual Average Rate]]*Table3[[#This Row],[Staff Ratio]]</f>
        <v>#DIV/0!</v>
      </c>
    </row>
    <row r="7" spans="1:7" x14ac:dyDescent="0.25">
      <c r="A7" t="s">
        <v>58</v>
      </c>
      <c r="B7" s="51"/>
      <c r="C7" s="51"/>
      <c r="D7" s="51"/>
      <c r="E7" s="1" t="e">
        <f>AVERAGE(Table3[[#This Row],[Junior Level Hourly Rate *]:[Associate Level Hourly Rate *]]) *1958</f>
        <v>#DIV/0!</v>
      </c>
      <c r="F7" s="12">
        <v>2</v>
      </c>
      <c r="G7" s="1" t="e">
        <f>Table3[[#This Row],[Annual Average Rate]]*Table3[[#This Row],[Staff Ratio]]</f>
        <v>#DIV/0!</v>
      </c>
    </row>
    <row r="8" spans="1:7" x14ac:dyDescent="0.25">
      <c r="A8" t="s">
        <v>59</v>
      </c>
      <c r="B8" s="51"/>
      <c r="C8" s="51"/>
      <c r="D8" s="51"/>
      <c r="E8" s="1" t="e">
        <f>AVERAGE(Table3[[#This Row],[Junior Level Hourly Rate *]:[Associate Level Hourly Rate *]]) *1958</f>
        <v>#DIV/0!</v>
      </c>
      <c r="F8" s="12">
        <v>4</v>
      </c>
      <c r="G8" s="1" t="e">
        <f>Table3[[#This Row],[Annual Average Rate]]*Table3[[#This Row],[Staff Ratio]]</f>
        <v>#DIV/0!</v>
      </c>
    </row>
    <row r="9" spans="1:7" x14ac:dyDescent="0.25">
      <c r="A9" t="s">
        <v>60</v>
      </c>
      <c r="D9" s="7"/>
      <c r="E9" s="7" t="e">
        <f>SUBTOTAL(109,Table3[Annual Average Rate])</f>
        <v>#DIV/0!</v>
      </c>
      <c r="F9" s="13">
        <f>SUBTOTAL(109,Table3[Staff Ratio])</f>
        <v>14</v>
      </c>
      <c r="G9" s="7" t="e">
        <f>SUBTOTAL(109,Table3[Total Annual Score])</f>
        <v>#DIV/0!</v>
      </c>
    </row>
  </sheetData>
  <sheetProtection algorithmName="SHA-512" hashValue="lL8Yh7vPZiBV37pYgqmP5IRjZVSdjqcZppUi46eXgshybvl7+ly3ObhchbY43TFo9O7e1LY28pHUU7/dYsADag==" saltValue="NGFhhDCtsQo7xwR7+bRsgQ==" spinCount="100000" sheet="1" objects="1" scenarios="1" formatCells="0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9BD53-0B4A-49FC-8F1C-BD75F336AEF4}">
  <dimension ref="A1:E11"/>
  <sheetViews>
    <sheetView workbookViewId="0">
      <selection activeCell="A11" sqref="A11"/>
    </sheetView>
  </sheetViews>
  <sheetFormatPr defaultRowHeight="15" x14ac:dyDescent="0.25"/>
  <cols>
    <col min="1" max="1" width="33.7109375" customWidth="1"/>
    <col min="2" max="2" width="27.28515625" customWidth="1"/>
    <col min="3" max="3" width="23.5703125" customWidth="1"/>
    <col min="4" max="4" width="17.7109375" customWidth="1"/>
    <col min="5" max="5" width="26.85546875" customWidth="1"/>
  </cols>
  <sheetData>
    <row r="1" spans="1:5" x14ac:dyDescent="0.25">
      <c r="A1" t="s">
        <v>61</v>
      </c>
      <c r="B1" t="s">
        <v>36</v>
      </c>
      <c r="C1" t="s">
        <v>62</v>
      </c>
      <c r="D1" t="s">
        <v>63</v>
      </c>
      <c r="E1" t="s">
        <v>64</v>
      </c>
    </row>
    <row r="2" spans="1:5" x14ac:dyDescent="0.25">
      <c r="A2" t="s">
        <v>4</v>
      </c>
      <c r="B2" s="7">
        <f>Table1[[#Totals],[Recommended Annual Cost ]]</f>
        <v>0</v>
      </c>
      <c r="C2">
        <v>5</v>
      </c>
      <c r="D2" s="7">
        <f>Table5[[#This Row],[Cost]] *Table5[[#This Row],[Multiplier]]</f>
        <v>0</v>
      </c>
    </row>
    <row r="3" spans="1:5" x14ac:dyDescent="0.25">
      <c r="A3" t="s">
        <v>65</v>
      </c>
      <c r="B3" s="7">
        <f>'Perpetual Licensing'!B2</f>
        <v>0</v>
      </c>
      <c r="C3">
        <v>1</v>
      </c>
      <c r="D3" s="7">
        <f>Table5[[#This Row],[Cost]] *Table5[[#This Row],[Multiplier]]</f>
        <v>0</v>
      </c>
    </row>
    <row r="4" spans="1:5" x14ac:dyDescent="0.25">
      <c r="A4" t="s">
        <v>66</v>
      </c>
      <c r="B4" s="7">
        <f>'Perpetual Licensing'!B3</f>
        <v>0</v>
      </c>
      <c r="C4">
        <v>4</v>
      </c>
      <c r="D4" s="7">
        <f>Table5[[#This Row],[Cost]] *Table5[[#This Row],[Multiplier]]</f>
        <v>0</v>
      </c>
    </row>
    <row r="5" spans="1:5" ht="18" thickBot="1" x14ac:dyDescent="0.35">
      <c r="A5" s="2" t="s">
        <v>67</v>
      </c>
      <c r="B5" s="2"/>
      <c r="C5" s="2"/>
      <c r="D5" s="2"/>
      <c r="E5" s="14">
        <f>SUM(D2:D4)</f>
        <v>0</v>
      </c>
    </row>
    <row r="6" spans="1:5" ht="15.75" thickTop="1" x14ac:dyDescent="0.25">
      <c r="A6" t="s">
        <v>68</v>
      </c>
      <c r="B6" s="7" cm="1">
        <f t="array" ref="B6">Table2[Fixed Annual Cost]</f>
        <v>0</v>
      </c>
      <c r="C6">
        <v>1</v>
      </c>
      <c r="D6" s="7">
        <f>Table5[[#This Row],[Cost]]* Table5[[#This Row],[Multiplier]]</f>
        <v>0</v>
      </c>
    </row>
    <row r="7" spans="1:5" x14ac:dyDescent="0.25">
      <c r="A7" t="s">
        <v>69</v>
      </c>
      <c r="B7" s="7" t="e">
        <f>Table3[[#Totals],[Total Annual Score]]</f>
        <v>#DIV/0!</v>
      </c>
      <c r="C7">
        <v>3</v>
      </c>
      <c r="D7" s="7" t="e">
        <f>Table5[[#This Row],[Cost]]* Table5[[#This Row],[Multiplier]]</f>
        <v>#DIV/0!</v>
      </c>
    </row>
    <row r="8" spans="1:5" ht="18" thickBot="1" x14ac:dyDescent="0.35">
      <c r="A8" s="2" t="s">
        <v>69</v>
      </c>
      <c r="B8" s="2"/>
      <c r="C8" s="2"/>
      <c r="D8" s="2"/>
      <c r="E8" s="14" t="e">
        <f>SUM(D6:D7)</f>
        <v>#DIV/0!</v>
      </c>
    </row>
    <row r="9" spans="1:5" ht="15.75" thickTop="1" x14ac:dyDescent="0.25"/>
    <row r="11" spans="1:5" x14ac:dyDescent="0.25">
      <c r="A11" t="s">
        <v>113</v>
      </c>
    </row>
  </sheetData>
  <sheetProtection algorithmName="SHA-512" hashValue="ZOLYkcE+NGhVJ8hIxWx6jvLfDfl2M4sSLhf/O49SCcdhIg9n8WNqd0nruwZbVIbizuzjMKUWhRVWlA3eVdoaPg==" saltValue="WyZ6HAHd3PQsOqUz1NpYBQ==" spinCount="100000" sheet="1" objects="1" scenarios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53A8-4D89-4446-9ECA-889F5EDDC4BF}">
  <dimension ref="A1:F25"/>
  <sheetViews>
    <sheetView workbookViewId="0">
      <selection sqref="A1:F25"/>
    </sheetView>
  </sheetViews>
  <sheetFormatPr defaultRowHeight="15" x14ac:dyDescent="0.25"/>
  <cols>
    <col min="1" max="1" width="26.7109375" customWidth="1"/>
    <col min="2" max="2" width="10.5703125" customWidth="1"/>
    <col min="3" max="3" width="13.140625" customWidth="1"/>
    <col min="4" max="4" width="39.85546875" customWidth="1"/>
    <col min="5" max="5" width="14.42578125" customWidth="1"/>
    <col min="6" max="6" width="17.5703125" customWidth="1"/>
  </cols>
  <sheetData>
    <row r="1" spans="1:6" x14ac:dyDescent="0.25">
      <c r="A1" s="39" t="s">
        <v>81</v>
      </c>
      <c r="B1" s="39"/>
      <c r="C1" s="39"/>
      <c r="D1" s="39"/>
      <c r="E1" s="39"/>
      <c r="F1" s="39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16"/>
      <c r="B3" s="16"/>
      <c r="C3" s="15"/>
      <c r="D3" s="16"/>
      <c r="E3" s="17"/>
      <c r="F3" s="17"/>
    </row>
    <row r="4" spans="1:6" x14ac:dyDescent="0.25">
      <c r="A4" s="40" t="s">
        <v>82</v>
      </c>
      <c r="B4" s="42" t="s">
        <v>83</v>
      </c>
      <c r="C4" s="42" t="s">
        <v>84</v>
      </c>
      <c r="D4" s="40" t="s">
        <v>85</v>
      </c>
      <c r="E4" s="44" t="s">
        <v>86</v>
      </c>
      <c r="F4" s="42" t="s">
        <v>87</v>
      </c>
    </row>
    <row r="5" spans="1:6" x14ac:dyDescent="0.25">
      <c r="A5" s="41"/>
      <c r="B5" s="43"/>
      <c r="C5" s="43"/>
      <c r="D5" s="41"/>
      <c r="E5" s="45"/>
      <c r="F5" s="43"/>
    </row>
    <row r="6" spans="1:6" x14ac:dyDescent="0.25">
      <c r="A6" s="35"/>
      <c r="B6" s="18" t="s">
        <v>88</v>
      </c>
      <c r="C6" s="18" t="s">
        <v>89</v>
      </c>
      <c r="D6" s="35"/>
      <c r="E6" s="36"/>
      <c r="F6" s="36"/>
    </row>
    <row r="7" spans="1:6" ht="22.5" x14ac:dyDescent="0.25">
      <c r="A7" s="38"/>
      <c r="B7" s="19" t="s">
        <v>90</v>
      </c>
      <c r="C7" s="19" t="s">
        <v>91</v>
      </c>
      <c r="D7" s="35"/>
      <c r="E7" s="37"/>
      <c r="F7" s="37"/>
    </row>
    <row r="8" spans="1:6" x14ac:dyDescent="0.25">
      <c r="A8" s="35"/>
      <c r="B8" s="18" t="s">
        <v>88</v>
      </c>
      <c r="C8" s="18" t="s">
        <v>89</v>
      </c>
      <c r="D8" s="35"/>
      <c r="E8" s="36"/>
      <c r="F8" s="36"/>
    </row>
    <row r="9" spans="1:6" ht="22.5" x14ac:dyDescent="0.25">
      <c r="A9" s="35"/>
      <c r="B9" s="19" t="s">
        <v>90</v>
      </c>
      <c r="C9" s="19" t="s">
        <v>91</v>
      </c>
      <c r="D9" s="35"/>
      <c r="E9" s="37"/>
      <c r="F9" s="37"/>
    </row>
    <row r="10" spans="1:6" x14ac:dyDescent="0.25">
      <c r="A10" s="35"/>
      <c r="B10" s="18" t="s">
        <v>88</v>
      </c>
      <c r="C10" s="18" t="s">
        <v>89</v>
      </c>
      <c r="D10" s="35"/>
      <c r="E10" s="36"/>
      <c r="F10" s="36"/>
    </row>
    <row r="11" spans="1:6" ht="22.5" x14ac:dyDescent="0.25">
      <c r="A11" s="35"/>
      <c r="B11" s="19" t="s">
        <v>90</v>
      </c>
      <c r="C11" s="19" t="s">
        <v>91</v>
      </c>
      <c r="D11" s="35"/>
      <c r="E11" s="37"/>
      <c r="F11" s="37"/>
    </row>
    <row r="12" spans="1:6" x14ac:dyDescent="0.25">
      <c r="A12" s="35"/>
      <c r="B12" s="18" t="s">
        <v>88</v>
      </c>
      <c r="C12" s="18" t="s">
        <v>89</v>
      </c>
      <c r="D12" s="35"/>
      <c r="E12" s="36"/>
      <c r="F12" s="36"/>
    </row>
    <row r="13" spans="1:6" ht="22.5" x14ac:dyDescent="0.25">
      <c r="A13" s="35"/>
      <c r="B13" s="19" t="s">
        <v>90</v>
      </c>
      <c r="C13" s="19" t="s">
        <v>91</v>
      </c>
      <c r="D13" s="35"/>
      <c r="E13" s="37"/>
      <c r="F13" s="37"/>
    </row>
    <row r="14" spans="1:6" x14ac:dyDescent="0.25">
      <c r="A14" s="35"/>
      <c r="B14" s="18" t="s">
        <v>88</v>
      </c>
      <c r="C14" s="18" t="s">
        <v>89</v>
      </c>
      <c r="D14" s="35"/>
      <c r="E14" s="36"/>
      <c r="F14" s="36"/>
    </row>
    <row r="15" spans="1:6" ht="22.5" x14ac:dyDescent="0.25">
      <c r="A15" s="35"/>
      <c r="B15" s="19" t="s">
        <v>90</v>
      </c>
      <c r="C15" s="19" t="s">
        <v>91</v>
      </c>
      <c r="D15" s="35"/>
      <c r="E15" s="37"/>
      <c r="F15" s="37"/>
    </row>
    <row r="16" spans="1:6" x14ac:dyDescent="0.25">
      <c r="A16" s="35"/>
      <c r="B16" s="18" t="s">
        <v>88</v>
      </c>
      <c r="C16" s="18" t="s">
        <v>89</v>
      </c>
      <c r="D16" s="35"/>
      <c r="E16" s="36"/>
      <c r="F16" s="36"/>
    </row>
    <row r="17" spans="1:6" ht="22.5" x14ac:dyDescent="0.25">
      <c r="A17" s="35"/>
      <c r="B17" s="19" t="s">
        <v>90</v>
      </c>
      <c r="C17" s="19" t="s">
        <v>91</v>
      </c>
      <c r="D17" s="35"/>
      <c r="E17" s="37"/>
      <c r="F17" s="37"/>
    </row>
    <row r="18" spans="1:6" x14ac:dyDescent="0.25">
      <c r="A18" s="35"/>
      <c r="B18" s="18" t="s">
        <v>88</v>
      </c>
      <c r="C18" s="18" t="s">
        <v>89</v>
      </c>
      <c r="D18" s="35"/>
      <c r="E18" s="36"/>
      <c r="F18" s="36"/>
    </row>
    <row r="19" spans="1:6" ht="22.5" x14ac:dyDescent="0.25">
      <c r="A19" s="35"/>
      <c r="B19" s="19" t="s">
        <v>90</v>
      </c>
      <c r="C19" s="19" t="s">
        <v>91</v>
      </c>
      <c r="D19" s="35"/>
      <c r="E19" s="37"/>
      <c r="F19" s="37"/>
    </row>
    <row r="20" spans="1:6" x14ac:dyDescent="0.25">
      <c r="A20" s="20"/>
      <c r="B20" s="21"/>
      <c r="C20" s="21"/>
      <c r="D20" s="22"/>
      <c r="E20" s="23" t="s">
        <v>92</v>
      </c>
      <c r="F20" s="24">
        <f>SUM(F6:F19)</f>
        <v>0</v>
      </c>
    </row>
    <row r="21" spans="1:6" x14ac:dyDescent="0.25">
      <c r="A21" s="20"/>
      <c r="B21" s="21"/>
      <c r="C21" s="21"/>
      <c r="D21" s="22"/>
      <c r="E21" s="23" t="s">
        <v>93</v>
      </c>
      <c r="F21" s="24" t="e">
        <f>'Estimated Contract Total'!E5+'Estimated Contract Total'!E8</f>
        <v>#DIV/0!</v>
      </c>
    </row>
    <row r="22" spans="1:6" x14ac:dyDescent="0.25">
      <c r="A22" s="20"/>
      <c r="B22" s="21"/>
      <c r="C22" s="21"/>
      <c r="D22" s="22"/>
      <c r="E22" s="23" t="s">
        <v>94</v>
      </c>
      <c r="F22" s="25" t="e">
        <f>F20/F21</f>
        <v>#DIV/0!</v>
      </c>
    </row>
    <row r="23" spans="1:6" x14ac:dyDescent="0.25">
      <c r="A23" s="26" t="s">
        <v>95</v>
      </c>
      <c r="B23" s="17"/>
      <c r="C23" s="17"/>
      <c r="D23" s="17"/>
      <c r="E23" s="17"/>
      <c r="F23" s="17"/>
    </row>
    <row r="24" spans="1:6" x14ac:dyDescent="0.25">
      <c r="A24" s="26"/>
      <c r="B24" s="17"/>
      <c r="C24" s="17"/>
      <c r="D24" s="17"/>
      <c r="E24" s="17"/>
      <c r="F24" s="17"/>
    </row>
    <row r="25" spans="1:6" x14ac:dyDescent="0.25">
      <c r="A25" s="26" t="s">
        <v>96</v>
      </c>
      <c r="B25" s="17"/>
      <c r="C25" s="17"/>
      <c r="D25" s="17"/>
      <c r="E25" s="17"/>
      <c r="F25" s="17"/>
    </row>
  </sheetData>
  <sheetProtection algorithmName="SHA-512" hashValue="xK/r7ZL86tSfX9RmwdEZPvLhAE2mWXgtfYoMp3AXa+91l0WUMmzszh5RvR0DNxJhf6J9U5lYQoNwJ5ReUISCrQ==" saltValue="I51MSVPLMmTHQ3dJEj+1EQ==" spinCount="100000" sheet="1" objects="1" scenarios="1" formatCells="0" insertRows="0"/>
  <mergeCells count="35">
    <mergeCell ref="A1:F1"/>
    <mergeCell ref="A4:A5"/>
    <mergeCell ref="B4:B5"/>
    <mergeCell ref="C4:C5"/>
    <mergeCell ref="D4:D5"/>
    <mergeCell ref="E4:E5"/>
    <mergeCell ref="F4:F5"/>
    <mergeCell ref="A6:A7"/>
    <mergeCell ref="D6:D7"/>
    <mergeCell ref="E6:E7"/>
    <mergeCell ref="F6:F7"/>
    <mergeCell ref="A8:A9"/>
    <mergeCell ref="D8:D9"/>
    <mergeCell ref="E8:E9"/>
    <mergeCell ref="F8:F9"/>
    <mergeCell ref="A10:A11"/>
    <mergeCell ref="D10:D11"/>
    <mergeCell ref="E10:E11"/>
    <mergeCell ref="F10:F11"/>
    <mergeCell ref="A12:A13"/>
    <mergeCell ref="D12:D13"/>
    <mergeCell ref="E12:E13"/>
    <mergeCell ref="F12:F13"/>
    <mergeCell ref="A18:A19"/>
    <mergeCell ref="D18:D19"/>
    <mergeCell ref="E18:E19"/>
    <mergeCell ref="F18:F19"/>
    <mergeCell ref="A14:A15"/>
    <mergeCell ref="D14:D15"/>
    <mergeCell ref="E14:E15"/>
    <mergeCell ref="F14:F15"/>
    <mergeCell ref="A16:A17"/>
    <mergeCell ref="D16:D17"/>
    <mergeCell ref="E16:E17"/>
    <mergeCell ref="F16:F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99ACE-0859-4E59-AD6E-917B3ABA3E71}">
  <dimension ref="A1:D30"/>
  <sheetViews>
    <sheetView workbookViewId="0">
      <selection activeCell="D16" sqref="D16"/>
    </sheetView>
  </sheetViews>
  <sheetFormatPr defaultRowHeight="15" x14ac:dyDescent="0.25"/>
  <cols>
    <col min="1" max="1" width="33.5703125" customWidth="1"/>
    <col min="2" max="2" width="35.5703125" customWidth="1"/>
    <col min="3" max="3" width="22" customWidth="1"/>
    <col min="4" max="4" width="20.7109375" customWidth="1"/>
  </cols>
  <sheetData>
    <row r="1" spans="1:4" x14ac:dyDescent="0.25">
      <c r="A1" s="39" t="s">
        <v>97</v>
      </c>
      <c r="B1" s="39"/>
      <c r="C1" s="39"/>
      <c r="D1" s="39"/>
    </row>
    <row r="2" spans="1:4" x14ac:dyDescent="0.25">
      <c r="A2" s="15"/>
      <c r="B2" s="15"/>
      <c r="C2" s="15"/>
      <c r="D2" s="15"/>
    </row>
    <row r="3" spans="1:4" x14ac:dyDescent="0.25">
      <c r="A3" s="27"/>
      <c r="B3" s="15"/>
      <c r="C3" s="15"/>
      <c r="D3" s="15"/>
    </row>
    <row r="4" spans="1:4" x14ac:dyDescent="0.25">
      <c r="A4" s="28" t="s">
        <v>98</v>
      </c>
      <c r="B4" s="15"/>
      <c r="C4" s="15"/>
      <c r="D4" s="15"/>
    </row>
    <row r="5" spans="1:4" x14ac:dyDescent="0.25">
      <c r="A5" s="16"/>
      <c r="B5" s="16"/>
      <c r="C5" s="17"/>
      <c r="D5" s="17"/>
    </row>
    <row r="6" spans="1:4" x14ac:dyDescent="0.25">
      <c r="A6" s="40" t="s">
        <v>99</v>
      </c>
      <c r="B6" s="40" t="s">
        <v>100</v>
      </c>
      <c r="C6" s="44" t="s">
        <v>86</v>
      </c>
      <c r="D6" s="42" t="s">
        <v>101</v>
      </c>
    </row>
    <row r="7" spans="1:4" x14ac:dyDescent="0.25">
      <c r="A7" s="41"/>
      <c r="B7" s="41"/>
      <c r="C7" s="45"/>
      <c r="D7" s="43"/>
    </row>
    <row r="8" spans="1:4" x14ac:dyDescent="0.25">
      <c r="A8" s="29"/>
      <c r="B8" s="30"/>
      <c r="C8" s="31"/>
      <c r="D8" s="31"/>
    </row>
    <row r="9" spans="1:4" x14ac:dyDescent="0.25">
      <c r="A9" s="29"/>
      <c r="B9" s="30"/>
      <c r="C9" s="32"/>
      <c r="D9" s="32"/>
    </row>
    <row r="10" spans="1:4" x14ac:dyDescent="0.25">
      <c r="A10" s="29"/>
      <c r="B10" s="30"/>
      <c r="C10" s="31"/>
      <c r="D10" s="31"/>
    </row>
    <row r="11" spans="1:4" x14ac:dyDescent="0.25">
      <c r="A11" s="29"/>
      <c r="B11" s="30"/>
      <c r="C11" s="31"/>
      <c r="D11" s="31"/>
    </row>
    <row r="12" spans="1:4" x14ac:dyDescent="0.25">
      <c r="A12" s="29"/>
      <c r="B12" s="30"/>
      <c r="C12" s="31"/>
      <c r="D12" s="31"/>
    </row>
    <row r="13" spans="1:4" x14ac:dyDescent="0.25">
      <c r="A13" s="29"/>
      <c r="B13" s="30"/>
      <c r="C13" s="31"/>
      <c r="D13" s="31"/>
    </row>
    <row r="14" spans="1:4" x14ac:dyDescent="0.25">
      <c r="A14" s="20"/>
      <c r="B14" s="22"/>
      <c r="C14" s="23" t="s">
        <v>102</v>
      </c>
      <c r="D14" s="33">
        <f>SUM(D8:D13)</f>
        <v>0</v>
      </c>
    </row>
    <row r="15" spans="1:4" x14ac:dyDescent="0.25">
      <c r="A15" s="20"/>
      <c r="B15" s="22"/>
      <c r="C15" s="23" t="s">
        <v>103</v>
      </c>
      <c r="D15" s="33" t="e">
        <f>'Estimated Contract Total'!E5+'Estimated Contract Total'!E8</f>
        <v>#DIV/0!</v>
      </c>
    </row>
    <row r="16" spans="1:4" x14ac:dyDescent="0.25">
      <c r="A16" s="20"/>
      <c r="B16" s="22"/>
      <c r="C16" s="23" t="s">
        <v>104</v>
      </c>
      <c r="D16" s="34" t="e">
        <f>D14/D15</f>
        <v>#DIV/0!</v>
      </c>
    </row>
    <row r="17" spans="1:4" x14ac:dyDescent="0.25">
      <c r="A17" s="26"/>
      <c r="B17" s="17"/>
      <c r="C17" s="17"/>
      <c r="D17" s="17"/>
    </row>
    <row r="18" spans="1:4" x14ac:dyDescent="0.25">
      <c r="A18" s="28" t="s">
        <v>105</v>
      </c>
      <c r="B18" s="15"/>
      <c r="C18" s="15"/>
      <c r="D18" s="15"/>
    </row>
    <row r="19" spans="1:4" x14ac:dyDescent="0.25">
      <c r="A19" s="16"/>
      <c r="B19" s="16"/>
      <c r="C19" s="17"/>
      <c r="D19" s="17"/>
    </row>
    <row r="20" spans="1:4" x14ac:dyDescent="0.25">
      <c r="A20" s="40" t="s">
        <v>99</v>
      </c>
      <c r="B20" s="40" t="s">
        <v>100</v>
      </c>
      <c r="C20" s="44" t="s">
        <v>86</v>
      </c>
      <c r="D20" s="42" t="s">
        <v>101</v>
      </c>
    </row>
    <row r="21" spans="1:4" x14ac:dyDescent="0.25">
      <c r="A21" s="41"/>
      <c r="B21" s="41"/>
      <c r="C21" s="45"/>
      <c r="D21" s="43"/>
    </row>
    <row r="22" spans="1:4" x14ac:dyDescent="0.25">
      <c r="A22" s="29"/>
      <c r="B22" s="30"/>
      <c r="C22" s="31"/>
      <c r="D22" s="31"/>
    </row>
    <row r="23" spans="1:4" x14ac:dyDescent="0.25">
      <c r="A23" s="29"/>
      <c r="B23" s="30"/>
      <c r="C23" s="31"/>
      <c r="D23" s="31"/>
    </row>
    <row r="24" spans="1:4" x14ac:dyDescent="0.25">
      <c r="A24" s="29"/>
      <c r="B24" s="30"/>
      <c r="C24" s="31"/>
      <c r="D24" s="31"/>
    </row>
    <row r="25" spans="1:4" x14ac:dyDescent="0.25">
      <c r="A25" s="29"/>
      <c r="B25" s="30"/>
      <c r="C25" s="31"/>
      <c r="D25" s="31"/>
    </row>
    <row r="26" spans="1:4" x14ac:dyDescent="0.25">
      <c r="A26" s="29"/>
      <c r="B26" s="30"/>
      <c r="C26" s="31"/>
      <c r="D26" s="31"/>
    </row>
    <row r="27" spans="1:4" x14ac:dyDescent="0.25">
      <c r="A27" s="29"/>
      <c r="B27" s="30"/>
      <c r="C27" s="31"/>
      <c r="D27" s="31"/>
    </row>
    <row r="28" spans="1:4" x14ac:dyDescent="0.25">
      <c r="A28" s="20"/>
      <c r="B28" s="22"/>
      <c r="C28" s="23" t="s">
        <v>106</v>
      </c>
      <c r="D28" s="33">
        <f>SUM(D22:D27)</f>
        <v>0</v>
      </c>
    </row>
    <row r="29" spans="1:4" x14ac:dyDescent="0.25">
      <c r="A29" s="20"/>
      <c r="B29" s="22"/>
      <c r="C29" s="23" t="s">
        <v>103</v>
      </c>
      <c r="D29" s="33" t="e">
        <f>'Estimated Contract Total'!E5+'Estimated Contract Total'!E8</f>
        <v>#DIV/0!</v>
      </c>
    </row>
    <row r="30" spans="1:4" x14ac:dyDescent="0.25">
      <c r="A30" s="20"/>
      <c r="B30" s="22"/>
      <c r="C30" s="23" t="s">
        <v>107</v>
      </c>
      <c r="D30" s="34" t="e">
        <f>D28/D29</f>
        <v>#DIV/0!</v>
      </c>
    </row>
  </sheetData>
  <sheetProtection algorithmName="SHA-512" hashValue="muhs4Th4u2codNymD5A1r/NB7ihBzsaPfhkw5+Qm6oOhyobPv3XwCB2paPKCGi3VtkYwR7j0ysEbbPCx0IPxvA==" saltValue="6tiw29gOx8oK9euk3oJrmQ==" spinCount="100000" sheet="1" objects="1" scenarios="1" formatCells="0" insertRows="0"/>
  <mergeCells count="9">
    <mergeCell ref="A20:A21"/>
    <mergeCell ref="B20:B21"/>
    <mergeCell ref="C20:C21"/>
    <mergeCell ref="D20:D21"/>
    <mergeCell ref="A1:D1"/>
    <mergeCell ref="A6:A7"/>
    <mergeCell ref="B6:B7"/>
    <mergeCell ref="C6:C7"/>
    <mergeCell ref="D6:D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5B51C-DD33-46C7-B751-4520C721BC02}">
  <dimension ref="A1:E7"/>
  <sheetViews>
    <sheetView workbookViewId="0">
      <selection activeCell="E1" sqref="E1:E2"/>
    </sheetView>
  </sheetViews>
  <sheetFormatPr defaultRowHeight="15" x14ac:dyDescent="0.25"/>
  <cols>
    <col min="1" max="1" width="19.5703125" customWidth="1"/>
  </cols>
  <sheetData>
    <row r="1" spans="1:5" x14ac:dyDescent="0.25">
      <c r="A1" t="s">
        <v>70</v>
      </c>
      <c r="C1" t="s">
        <v>71</v>
      </c>
      <c r="E1" t="s">
        <v>72</v>
      </c>
    </row>
    <row r="2" spans="1:5" x14ac:dyDescent="0.25">
      <c r="A2" t="s">
        <v>73</v>
      </c>
      <c r="C2" t="s">
        <v>74</v>
      </c>
      <c r="E2" t="s">
        <v>75</v>
      </c>
    </row>
    <row r="3" spans="1:5" x14ac:dyDescent="0.25">
      <c r="A3" t="s">
        <v>76</v>
      </c>
    </row>
    <row r="4" spans="1:5" x14ac:dyDescent="0.25">
      <c r="A4" t="s">
        <v>77</v>
      </c>
    </row>
    <row r="5" spans="1:5" x14ac:dyDescent="0.25">
      <c r="A5" t="s">
        <v>78</v>
      </c>
    </row>
    <row r="6" spans="1:5" x14ac:dyDescent="0.25">
      <c r="A6" t="s">
        <v>79</v>
      </c>
    </row>
    <row r="7" spans="1:5" x14ac:dyDescent="0.25">
      <c r="A7" t="s">
        <v>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6CD9F12BD5F249B239EFFDD16D4C98" ma:contentTypeVersion="11" ma:contentTypeDescription="Create a new document." ma:contentTypeScope="" ma:versionID="901ce6b3d4d9ddd77e654a1c8cff489b">
  <xsd:schema xmlns:xsd="http://www.w3.org/2001/XMLSchema" xmlns:xs="http://www.w3.org/2001/XMLSchema" xmlns:p="http://schemas.microsoft.com/office/2006/metadata/properties" xmlns:ns2="9139baba-541c-4115-b75b-f0d3924d1d44" xmlns:ns3="2eb1b7c0-0165-4a53-846c-1fcab804c88c" targetNamespace="http://schemas.microsoft.com/office/2006/metadata/properties" ma:root="true" ma:fieldsID="669cea1e1b7db8aa50265380091c36d7" ns2:_="" ns3:_="">
    <xsd:import namespace="9139baba-541c-4115-b75b-f0d3924d1d44"/>
    <xsd:import namespace="2eb1b7c0-0165-4a53-846c-1fcab804c8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Note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9baba-541c-4115-b75b-f0d3924d1d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Notes" ma:index="17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1b7c0-0165-4a53-846c-1fcab804c88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9139baba-541c-4115-b75b-f0d3924d1d44" xsi:nil="true"/>
    <SharedWithUsers xmlns="2eb1b7c0-0165-4a53-846c-1fcab804c88c">
      <UserInfo>
        <DisplayName>Jessica Hartjen</DisplayName>
        <AccountId>98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D87222E-7D4A-4175-AF99-7D34F67EDF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39baba-541c-4115-b75b-f0d3924d1d44"/>
    <ds:schemaRef ds:uri="2eb1b7c0-0165-4a53-846c-1fcab804c8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E468AD-A7D5-4730-BC9B-3711430E97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30E090-6AAD-4DF3-8694-3B45E5E21B5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2eb1b7c0-0165-4a53-846c-1fcab804c88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139baba-541c-4115-b75b-f0d3924d1d4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DMS Platform Subscriptions</vt:lpstr>
      <vt:lpstr>Perpetual Licensing</vt:lpstr>
      <vt:lpstr>Fixed Personal Services</vt:lpstr>
      <vt:lpstr>Personal Services</vt:lpstr>
      <vt:lpstr>Estimated Contract Total</vt:lpstr>
      <vt:lpstr>Subcontracting</vt:lpstr>
      <vt:lpstr>MWBE</vt:lpstr>
      <vt:lpstr>Lookups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RFP 24-021 - Bid Form - Decision Management System (DMS)</dc:title>
  <dc:subject/>
  <dc:creator>New York State Education Department</dc:creator>
  <cp:keywords/>
  <dc:description/>
  <cp:lastModifiedBy>Jessica Hartjen</cp:lastModifiedBy>
  <cp:revision/>
  <dcterms:created xsi:type="dcterms:W3CDTF">2023-11-30T18:37:33Z</dcterms:created>
  <dcterms:modified xsi:type="dcterms:W3CDTF">2024-05-30T19:30:23Z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0x010100046CD9F12BD5F249B239EFFDD16D4C98</vt:lpwstr>
  </property>
</Properties>
</file>